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727"/>
  <workbookPr defaultThemeVersion="124226"/>
  <bookViews>
    <workbookView xWindow="0" yWindow="65521" windowWidth="20490" windowHeight="8145" tabRatio="727" firstSheet="4" activeTab="4"/>
  </bookViews>
  <sheets>
    <sheet name="1. Migrations 1948-2017" sheetId="4" r:id="rId1"/>
    <sheet name="2. Population migrante" sheetId="5" r:id="rId2"/>
    <sheet name="3. Flux migratoires" sheetId="6" r:id="rId3"/>
    <sheet name="4 Premier séjour" sheetId="7" r:id="rId4"/>
    <sheet name="5 Surqualification" sheetId="8" r:id="rId5"/>
    <sheet name="6 Opinion publique" sheetId="9" r:id="rId6"/>
  </sheets>
  <definedNames/>
  <calcPr calcId="191028"/>
  <extLst/>
</workbook>
</file>

<file path=xl/sharedStrings.xml><?xml version="1.0" encoding="utf-8"?>
<sst xmlns="http://schemas.openxmlformats.org/spreadsheetml/2006/main" count="287" uniqueCount="129">
  <si>
    <t>Migrations internationales totales (Belges et étrangers)</t>
  </si>
  <si>
    <t>Année</t>
  </si>
  <si>
    <t>Composantes du mouvement migratoire international</t>
  </si>
  <si>
    <t>Synthèse des mirgations internationales</t>
  </si>
  <si>
    <t>Entrées</t>
  </si>
  <si>
    <t>Change-ment re-gistre (1)</t>
  </si>
  <si>
    <t>Réinscrit ayant été rayé</t>
  </si>
  <si>
    <t>Sorties</t>
  </si>
  <si>
    <t>Change-ment re-gistre (2)</t>
  </si>
  <si>
    <t>Rayés d'office</t>
  </si>
  <si>
    <t>Immigrations</t>
  </si>
  <si>
    <t>Émigrations</t>
  </si>
  <si>
    <t>Solde migratoire</t>
  </si>
  <si>
    <t>1948</t>
  </si>
  <si>
    <t>-</t>
  </si>
  <si>
    <t>1949</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</si>
  <si>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</si>
  <si>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</si>
  <si>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</si>
  <si>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</si>
  <si>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</si>
  <si>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</si>
  <si>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</si>
  <si>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</si>
  <si>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</si>
  <si>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</si>
  <si>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</si>
  <si>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</si>
  <si>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</si>
  <si>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</si>
  <si>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</si>
  <si>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</si>
  <si>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</si>
  <si>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</si>
  <si>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</si>
  <si>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</si>
  <si>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</si>
  <si>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</si>
  <si>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</si>
  <si>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</si>
  <si>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</si>
  <si>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</si>
  <si>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</si>
  <si>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</si>
  <si>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</si>
  <si>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</si>
  <si>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</si>
  <si>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</si>
  <si>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</si>
  <si>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</si>
  <si>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</si>
  <si>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</si>
  <si>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</si>
  <si>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</si>
  <si>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</si>
  <si>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</si>
  <si>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</si>
  <si>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</si>
  <si>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</si>
  <si>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</si>
  <si>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</si>
  <si>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</si>
  <si>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</si>
  <si>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</si>
  <si>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</si>
  <si>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</si>
  <si>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</si>
  <si>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</si>
  <si>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</si>
  <si>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</si>
  <si>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</si>
  <si>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</si>
  <si>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</si>
  <si>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</si>
  <si>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</si>
  <si>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</si>
  <si>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</si>
  <si>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</si>
  <si>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</si>
  <si>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</si>
  <si>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</si>
  <si>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</si>
  <si>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</si>
  <si>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Source : Statbel (Direction générale Statistique - Statistics Belgium)</t>
  </si>
  <si>
    <t>a) Les immigrations internationales ont été obtenus en additionnant les entrées en provenance de l'étranger ainsi que les changements de registre et les réinscriptions de radiés d'office pour les années où ces événements ont été enregistrés.</t>
  </si>
  <si>
    <t>b) Les émigrations internationales ont été obtenues en additionnant les départs à destination de l'étranger ainsi que les radiations d'office.</t>
  </si>
  <si>
    <t>c) Les demandeurs d'asile dont la demande est en cours d'examen et qui sont inscrits au registre d'attente ne sont plus  repris dans les immigrations au moment de leur demande à partir de 1995. Ils apparaissent parmi les changements de registre au moment où ils sont reconnus réfugiés ou obtiennent un titre de séjour sur une autre base. Ce changement de définition tend donc à réduire les immigrations depuis 1995.</t>
  </si>
  <si>
    <t>d) Les données sur les changements de registre de 1995-1998 sont manquantes. Les données de 1995-1996 ont été provisoirement estimées sur base de données imparfaites. Les données de 1997 ont été estimées par interpolation sur base des données estimées pour 1996 et observées pour 1998.</t>
  </si>
  <si>
    <t>e) Estimation Statbel</t>
  </si>
  <si>
    <t>f) A partir de 2010, un changement de définition intervient pour le mode de calcul des réinscrits et des rayés d'office. Ne sont considérés comme rayés d'office que les personnes rayées dans l'année et qui ne sont pas réinscrites au cours de la même année.  Par conséquent seuls ceux qui ont été rayés d'office au cours des années précédentes et réinscrits dans l'année sont inclus dans les réinscrits ayant été rayés. Ce changement a pour objectif d'éviter un gonflement artificiel de ces postes qui pourraient être dû à de simples retards de déclaration ou d'enregistrement.</t>
  </si>
  <si>
    <t xml:space="preserve">g) A partir de 2010, les changements de registre sont séparés en deux catégories : les passages du registre d'attente vers un autre registre de population (1) qui sont enregistrés dans les mouvements d'immigration, et le mouvement inverse, les passages d'un autre registre de population vers le registre d'attente (2) qui sont enregistrés dans les mouvements d'émigration. Avant 2010, seul le solde de ces deux catégories était affiché et considéré comme des immigrations. </t>
  </si>
  <si>
    <t>Stocks de migrants</t>
  </si>
  <si>
    <t>Maroc</t>
  </si>
  <si>
    <t>France</t>
  </si>
  <si>
    <t>Pays-Bas</t>
  </si>
  <si>
    <t>Italie</t>
  </si>
  <si>
    <t>Turquie</t>
  </si>
  <si>
    <t>RD Congo</t>
  </si>
  <si>
    <t>Allemagne</t>
  </si>
  <si>
    <t>Roumanie</t>
  </si>
  <si>
    <t>Pologne</t>
  </si>
  <si>
    <t>Espagne</t>
  </si>
  <si>
    <t>Flux migratoires</t>
  </si>
  <si>
    <t>Bulgarie</t>
  </si>
  <si>
    <t>Inde</t>
  </si>
  <si>
    <t>Portugal</t>
  </si>
  <si>
    <t>Raisons d'octroi du premier titre de séjour</t>
  </si>
  <si>
    <t>Raisons liées à la famille</t>
  </si>
  <si>
    <t>Statut de réfugié et protection subsidiaire</t>
  </si>
  <si>
    <t>Raisons liées à l'éducation</t>
  </si>
  <si>
    <t>Raisons liées à des activités rémunérées</t>
  </si>
  <si>
    <t>Autres raisons</t>
  </si>
  <si>
    <t>Raisons humanitaires</t>
  </si>
  <si>
    <t>Total</t>
  </si>
  <si>
    <t>Surqualification - Total Belgique</t>
  </si>
  <si>
    <t>Figure 5. Taux de sur-qualification chez les 15-64 ans, par lieu de naissance et sexe, en 2012-2013</t>
  </si>
  <si>
    <t>Natifs</t>
  </si>
  <si>
    <t>Nés à l'étranger</t>
  </si>
  <si>
    <t>Surqualification - Hommes</t>
  </si>
  <si>
    <t>Surqualification - Femmes</t>
  </si>
  <si>
    <t>Natives</t>
  </si>
  <si>
    <t>Nées à l'étranger</t>
  </si>
  <si>
    <t>Opinion publique belge sur l'immigration</t>
  </si>
  <si>
    <t>Estiment que les immigrés rendent la vie en Belgique moins bonne</t>
  </si>
  <si>
    <t>Estiment que l'immigration n'est pas bénéfique pour l'économie</t>
  </si>
  <si>
    <t>Estiment que la vie culturelle en Belgique est appauvrie par les immigrés</t>
  </si>
  <si>
    <t>En faveur d'une politique migratoire restrictive envers les gens de même origine ethnique que la plupart des Belges</t>
  </si>
  <si>
    <t>En faveur d'une politique migratoire restrictive envers les gens d'une autre origine ethnique que la plupart des Belges</t>
  </si>
  <si>
    <t>En faveur d'une politique migratoire restrictive envers les gens issus de pays plus pauvres hors Europe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</si>
</sst>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 _€_-;\-* #,##0.00\ _€_-;_-* &quot;-&quot;??\ _€_-;_-@_-"/>
    <numFmt numFmtId="164" formatCode="0.000"/>
    <numFmt numFmtId="165" formatCode="0.0"/>
    <numFmt numFmtId="166" formatCode="_-* #,##0\ _€_-;\-* #,##0\ _€_-;_-* &quot;-&quot;??\ _€_-;_-@_-"/>
  </numFmts>
  <fonts count="21">
    <font>
      <sz val="10"/>
      <name val="Arial"/>
      <family val="2"/>
    </font>
    <font>
      <sz val="10"/>
      <color theme="0"/>
      <name val="Arial"/>
      <family val="2"/>
    </font>
    <font>
      <sz val="10"/>
      <color indexed="9"/>
      <name val="Arial"/>
      <family val="2"/>
    </font>
    <font>
      <sz val="10"/>
      <color rgb="FF1F74B6"/>
      <name val="Arial"/>
      <family val="2"/>
    </font>
    <font>
      <sz val="10"/>
      <color rgb="FF0070C0"/>
      <name val="Arial"/>
      <family val="2"/>
    </font>
    <font>
      <sz val="11"/>
      <color rgb="FF000000"/>
      <name val="Calibri"/>
      <family val="2"/>
    </font>
    <font>
      <sz val="10"/>
      <color rgb="FF000000"/>
      <name val="Times New Roman"/>
      <family val="1"/>
    </font>
    <font>
      <sz val="11"/>
      <color theme="1"/>
      <name val="Calibri"/>
      <family val="2"/>
      <scheme val="minor"/>
    </font>
    <font>
      <sz val="10"/>
      <color theme="1"/>
      <name val="Times New Roman"/>
      <family val="1"/>
    </font>
    <font>
      <sz val="12"/>
      <color theme="1"/>
      <name val="Times New Roman"/>
      <family val="1"/>
    </font>
    <font>
      <b/>
      <sz val="10"/>
      <color theme="1"/>
      <name val="Times New Roman"/>
      <family val="1"/>
    </font>
    <font>
      <sz val="10"/>
      <color rgb="FF000000"/>
      <name val="Arial Narrow"/>
      <family val="2"/>
    </font>
    <font>
      <sz val="12"/>
      <color theme="1"/>
      <name val="Calibri"/>
      <family val="2"/>
      <scheme val="minor"/>
    </font>
    <font>
      <sz val="10"/>
      <color rgb="FF000000"/>
      <name val="Arial"/>
      <family val="2"/>
    </font>
    <font>
      <sz val="10"/>
      <color theme="1"/>
      <name val="Arial"/>
      <family val="2"/>
    </font>
    <font>
      <sz val="15"/>
      <color rgb="FF000000"/>
      <name val="Calibri"/>
      <family val="2"/>
    </font>
    <font>
      <b/>
      <sz val="10"/>
      <color theme="0"/>
      <name val="Arial"/>
      <family val="2"/>
    </font>
    <font>
      <b/>
      <sz val="10"/>
      <color rgb="FF0070C0"/>
      <name val="Arial"/>
      <family val="2"/>
    </font>
    <font>
      <b/>
      <sz val="15"/>
      <color rgb="FF000000"/>
      <name val="Calibri"/>
      <family val="2"/>
      <scheme val="minor"/>
    </font>
    <font>
      <sz val="9"/>
      <name val="Arial"/>
      <family val="2"/>
    </font>
    <font>
      <b/>
      <sz val="10"/>
      <name val="Arial"/>
      <family val="2"/>
    </font>
  </fonts>
  <fills count="5">
    <fill>
      <patternFill/>
    </fill>
    <fill>
      <patternFill patternType="gray125"/>
    </fill>
    <fill>
      <patternFill patternType="solid">
        <fgColor rgb="FFFFFFFF"/>
        <bgColor indexed="64"/>
      </patternFill>
    </fill>
    <fill>
      <patternFill patternType="solid">
        <fgColor theme="3" tint="0.39998000860214233"/>
        <bgColor indexed="64"/>
      </patternFill>
    </fill>
    <fill>
      <patternFill patternType="solid">
        <fgColor rgb="FFFFFFFF"/>
        <bgColor indexed="64"/>
      </patternFill>
    </fill>
  </fills>
  <borders count="7">
    <border>
      <left/>
      <right/>
      <top/>
      <bottom/>
      <diagonal/>
    </border>
    <border>
      <left style="thin"/>
      <right style="thin"/>
      <top/>
      <bottom/>
    </border>
    <border>
      <left style="thin"/>
      <right/>
      <top/>
      <bottom/>
    </border>
    <border>
      <left style="thin"/>
      <right style="thin"/>
      <top/>
      <bottom style="thin"/>
    </border>
    <border>
      <left/>
      <right/>
      <top/>
      <bottom style="thin"/>
    </border>
    <border>
      <left style="thin"/>
      <right/>
      <top/>
      <bottom style="thin"/>
    </border>
    <border>
      <left style="thin"/>
      <right style="thin"/>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5" fillId="0" borderId="0">
      <alignment/>
      <protection/>
    </xf>
    <xf numFmtId="0" fontId="7" fillId="0" borderId="0">
      <alignment/>
      <protection/>
    </xf>
    <xf numFmtId="0" fontId="12" fillId="0" borderId="0">
      <alignment/>
      <protection/>
    </xf>
    <xf numFmtId="9" fontId="12" fillId="0" borderId="0" applyFont="0" applyFill="0" applyBorder="0" applyAlignment="0" applyProtection="0"/>
    <xf numFmtId="43" fontId="0" fillId="0" borderId="0" applyFont="0" applyFill="0" applyBorder="0" applyAlignment="0" applyProtection="0"/>
  </cellStyleXfs>
  <cellXfs count="113">
    <xf numFmtId="0" fontId="0" fillId="0" borderId="0" xfId="0"/>
    <xf numFmtId="49" fontId="0" fillId="0" borderId="1" xfId="0" applyNumberFormat="1" applyFont="1" applyFill="1" applyBorder="1" applyAlignment="1">
      <alignment horizontal="left"/>
    </xf>
    <xf numFmtId="49" fontId="0" fillId="0" borderId="1" xfId="0" applyNumberFormat="1" applyFont="1" applyFill="1" applyBorder="1" applyAlignment="1">
      <alignment horizontal="center"/>
    </xf>
    <xf numFmtId="3" fontId="0" fillId="0" borderId="1" xfId="0" applyNumberFormat="1" applyFont="1" applyFill="1" applyBorder="1" applyAlignment="1">
      <alignment horizontal="right"/>
    </xf>
    <xf numFmtId="3" fontId="0" fillId="0" borderId="1" xfId="0" applyNumberFormat="1" applyFont="1" applyFill="1" applyBorder="1"/>
    <xf numFmtId="3" fontId="0" fillId="0" borderId="2" xfId="0" applyNumberFormat="1" applyFont="1" applyFill="1" applyBorder="1" applyAlignment="1">
      <alignment horizontal="center"/>
    </xf>
    <xf numFmtId="3" fontId="0" fillId="0" borderId="0" xfId="0" applyNumberFormat="1" applyFont="1" applyFill="1" applyBorder="1"/>
    <xf numFmtId="49" fontId="0" fillId="0" borderId="3" xfId="0" applyNumberFormat="1" applyFont="1" applyFill="1" applyBorder="1" applyAlignment="1">
      <alignment horizontal="center"/>
    </xf>
    <xf numFmtId="3" fontId="0" fillId="0" borderId="3" xfId="0" applyNumberFormat="1" applyFont="1" applyFill="1" applyBorder="1" applyAlignment="1">
      <alignment horizontal="right"/>
    </xf>
    <xf numFmtId="3" fontId="0" fillId="0" borderId="3" xfId="0" applyNumberFormat="1" applyFont="1" applyFill="1" applyBorder="1"/>
    <xf numFmtId="3" fontId="0" fillId="0" borderId="4" xfId="0" applyNumberFormat="1" applyFont="1" applyFill="1" applyBorder="1"/>
    <xf numFmtId="0" fontId="0" fillId="0" borderId="0" xfId="0" applyFont="1"/>
    <xf numFmtId="0" fontId="0" fillId="0" borderId="0" xfId="0" applyNumberFormat="1" applyFont="1" applyFill="1" applyAlignment="1">
      <alignment horizontal="left"/>
    </xf>
    <xf numFmtId="0" fontId="0" fillId="0" borderId="0" xfId="0" applyFont="1" applyFill="1"/>
    <xf numFmtId="3" fontId="0" fillId="0" borderId="0" xfId="0" applyNumberFormat="1" applyFont="1" applyFill="1"/>
    <xf numFmtId="0" fontId="3" fillId="0" borderId="0" xfId="0" applyFont="1" applyAlignment="1" applyProtection="1">
      <alignment horizontal="left" vertical="center"/>
      <protection locked="0"/>
    </xf>
    <xf numFmtId="0" fontId="4" fillId="0" borderId="0" xfId="0" applyFont="1" applyAlignment="1" applyProtection="1">
      <alignment horizontal="left" vertical="center"/>
      <protection locked="0"/>
    </xf>
    <xf numFmtId="3" fontId="0" fillId="0" borderId="1" xfId="0" applyNumberFormat="1" applyFont="1" applyFill="1" applyBorder="1" applyAlignment="1">
      <alignment horizontal="center"/>
    </xf>
    <xf numFmtId="3" fontId="0" fillId="0" borderId="2" xfId="0" applyNumberFormat="1" applyFont="1" applyFill="1" applyBorder="1" applyAlignment="1">
      <alignment horizontal="right"/>
    </xf>
    <xf numFmtId="3" fontId="0" fillId="0" borderId="5" xfId="0" applyNumberFormat="1" applyFont="1" applyFill="1" applyBorder="1" applyAlignment="1">
      <alignment horizontal="right"/>
    </xf>
    <xf numFmtId="0" fontId="5" fillId="0" borderId="0" xfId="21" applyFont="1" applyAlignment="1">
      <alignment/>
      <protection/>
    </xf>
    <xf numFmtId="0" fontId="6" fillId="2" borderId="0" xfId="21" applyFont="1" applyFill="1" applyBorder="1" applyAlignment="1">
      <alignment horizontal="center" vertical="center" wrapText="1"/>
      <protection/>
    </xf>
    <xf numFmtId="0" fontId="6" fillId="2" borderId="0" xfId="21" applyFont="1" applyFill="1" applyBorder="1" applyAlignment="1">
      <alignment horizontal="right" vertical="center" wrapText="1"/>
      <protection/>
    </xf>
    <xf numFmtId="0" fontId="6" fillId="2" borderId="0" xfId="21" applyFont="1" applyFill="1" applyBorder="1" applyAlignment="1">
      <alignment vertical="center" wrapText="1"/>
      <protection/>
    </xf>
    <xf numFmtId="9" fontId="6" fillId="2" borderId="0" xfId="21" applyNumberFormat="1" applyFont="1" applyFill="1" applyBorder="1" applyAlignment="1">
      <alignment horizontal="center" vertical="center" wrapText="1"/>
      <protection/>
    </xf>
    <xf numFmtId="0" fontId="7" fillId="0" borderId="0" xfId="22">
      <alignment/>
      <protection/>
    </xf>
    <xf numFmtId="0" fontId="12" fillId="0" borderId="0" xfId="23">
      <alignment/>
      <protection/>
    </xf>
    <xf numFmtId="0" fontId="13" fillId="0" borderId="6" xfId="21" applyFont="1" applyBorder="1" applyAlignment="1">
      <alignment/>
      <protection/>
    </xf>
    <xf numFmtId="0" fontId="6" fillId="0" borderId="0" xfId="21" applyFont="1" applyFill="1" applyBorder="1" applyAlignment="1">
      <alignment horizontal="right" vertical="center" wrapText="1"/>
      <protection/>
    </xf>
    <xf numFmtId="9" fontId="6" fillId="0" borderId="0" xfId="21" applyNumberFormat="1" applyFont="1" applyFill="1" applyBorder="1" applyAlignment="1">
      <alignment horizontal="center" vertical="center" wrapText="1"/>
      <protection/>
    </xf>
    <xf numFmtId="0" fontId="6" fillId="0" borderId="0" xfId="21" applyFont="1" applyFill="1" applyBorder="1" applyAlignment="1">
      <alignment vertical="center" wrapText="1"/>
      <protection/>
    </xf>
    <xf numFmtId="0" fontId="5" fillId="0" borderId="0" xfId="21" applyFont="1" applyBorder="1" applyAlignment="1">
      <alignment/>
      <protection/>
    </xf>
    <xf numFmtId="9" fontId="5" fillId="0" borderId="0" xfId="21" applyNumberFormat="1" applyFont="1" applyBorder="1">
      <alignment/>
      <protection/>
    </xf>
    <xf numFmtId="0" fontId="13" fillId="2" borderId="6" xfId="21" applyFont="1" applyFill="1" applyBorder="1" applyAlignment="1">
      <alignment vertical="center" wrapText="1"/>
      <protection/>
    </xf>
    <xf numFmtId="0" fontId="13" fillId="0" borderId="6" xfId="21" applyFont="1" applyFill="1" applyBorder="1" applyAlignment="1">
      <alignment vertical="center" wrapText="1"/>
      <protection/>
    </xf>
    <xf numFmtId="0" fontId="1" fillId="3" borderId="6" xfId="21" applyFont="1" applyFill="1" applyBorder="1" applyAlignment="1">
      <alignment/>
      <protection/>
    </xf>
    <xf numFmtId="9" fontId="13" fillId="2" borderId="6" xfId="21" applyNumberFormat="1" applyFont="1" applyFill="1" applyBorder="1" applyAlignment="1">
      <alignment horizontal="right" vertical="center" wrapText="1"/>
      <protection/>
    </xf>
    <xf numFmtId="9" fontId="13" fillId="0" borderId="6" xfId="21" applyNumberFormat="1" applyFont="1" applyBorder="1" applyAlignment="1">
      <alignment horizontal="right"/>
      <protection/>
    </xf>
    <xf numFmtId="9" fontId="13" fillId="0" borderId="6" xfId="21" applyNumberFormat="1" applyFont="1" applyFill="1" applyBorder="1" applyAlignment="1">
      <alignment horizontal="right" vertical="center" wrapText="1"/>
      <protection/>
    </xf>
    <xf numFmtId="9" fontId="13" fillId="0" borderId="6" xfId="21" applyNumberFormat="1" applyFont="1" applyFill="1" applyBorder="1" applyAlignment="1">
      <alignment horizontal="right"/>
      <protection/>
    </xf>
    <xf numFmtId="0" fontId="14" fillId="0" borderId="6" xfId="22" applyFont="1" applyBorder="1" applyAlignment="1">
      <alignment vertical="center" wrapText="1"/>
      <protection/>
    </xf>
    <xf numFmtId="0" fontId="1" fillId="3" borderId="6" xfId="22" applyFont="1" applyFill="1" applyBorder="1">
      <alignment/>
      <protection/>
    </xf>
    <xf numFmtId="0" fontId="1" fillId="3" borderId="6" xfId="22" applyFont="1" applyFill="1" applyBorder="1" applyAlignment="1">
      <alignment horizontal="right"/>
      <protection/>
    </xf>
    <xf numFmtId="0" fontId="7" fillId="0" borderId="0" xfId="22" applyBorder="1">
      <alignment/>
      <protection/>
    </xf>
    <xf numFmtId="0" fontId="10" fillId="4" borderId="0" xfId="22" applyFont="1" applyFill="1" applyBorder="1" applyAlignment="1">
      <alignment horizontal="center" vertical="center" wrapText="1"/>
      <protection/>
    </xf>
    <xf numFmtId="0" fontId="10" fillId="0" borderId="0" xfId="22" applyFont="1" applyBorder="1" applyAlignment="1">
      <alignment horizontal="center" vertical="center" wrapText="1"/>
      <protection/>
    </xf>
    <xf numFmtId="164" fontId="8" fillId="0" borderId="0" xfId="22" applyNumberFormat="1" applyFont="1" applyBorder="1" applyAlignment="1">
      <alignment horizontal="right" vertical="center" wrapText="1"/>
      <protection/>
    </xf>
    <xf numFmtId="0" fontId="14" fillId="0" borderId="6" xfId="22" applyFont="1" applyBorder="1" applyAlignment="1">
      <alignment horizontal="left" vertical="center" wrapText="1"/>
      <protection/>
    </xf>
    <xf numFmtId="0" fontId="15" fillId="0" borderId="0" xfId="21" applyFont="1" applyAlignment="1">
      <alignment/>
      <protection/>
    </xf>
    <xf numFmtId="165" fontId="13" fillId="0" borderId="6" xfId="21" applyNumberFormat="1" applyFont="1" applyBorder="1">
      <alignment/>
      <protection/>
    </xf>
    <xf numFmtId="0" fontId="1" fillId="3" borderId="6" xfId="21" applyFont="1" applyFill="1" applyBorder="1">
      <alignment/>
      <protection/>
    </xf>
    <xf numFmtId="0" fontId="14" fillId="0" borderId="6" xfId="23" applyFont="1" applyBorder="1">
      <alignment/>
      <protection/>
    </xf>
    <xf numFmtId="9" fontId="0" fillId="0" borderId="6" xfId="24" applyFont="1" applyBorder="1"/>
    <xf numFmtId="1" fontId="14" fillId="0" borderId="6" xfId="23" applyNumberFormat="1" applyFont="1" applyBorder="1">
      <alignment/>
      <protection/>
    </xf>
    <xf numFmtId="0" fontId="1" fillId="3" borderId="6" xfId="23" applyFont="1" applyFill="1" applyBorder="1">
      <alignment/>
      <protection/>
    </xf>
    <xf numFmtId="0" fontId="1" fillId="3" borderId="6" xfId="0" applyFont="1" applyFill="1" applyBorder="1" applyAlignment="1">
      <alignment horizontal="center" vertical="center"/>
    </xf>
    <xf numFmtId="166" fontId="14" fillId="0" borderId="6" xfId="25" applyNumberFormat="1" applyFont="1" applyBorder="1" applyAlignment="1">
      <alignment horizontal="right" vertical="center" wrapText="1"/>
    </xf>
    <xf numFmtId="166" fontId="14" fillId="0" borderId="6" xfId="25" applyNumberFormat="1" applyFont="1" applyBorder="1" applyAlignment="1">
      <alignment vertical="center" wrapText="1"/>
    </xf>
    <xf numFmtId="166" fontId="14" fillId="4" borderId="6" xfId="25" applyNumberFormat="1" applyFont="1" applyFill="1" applyBorder="1" applyAlignment="1">
      <alignment vertical="center" wrapText="1"/>
    </xf>
    <xf numFmtId="166" fontId="14" fillId="0" borderId="6" xfId="25" applyNumberFormat="1" applyFont="1" applyBorder="1" applyAlignment="1">
      <alignment vertical="center"/>
    </xf>
    <xf numFmtId="166" fontId="13" fillId="2" borderId="6" xfId="25" applyNumberFormat="1" applyFont="1" applyFill="1" applyBorder="1" applyAlignment="1">
      <alignment horizontal="right" vertical="center" wrapText="1"/>
    </xf>
    <xf numFmtId="166" fontId="13" fillId="0" borderId="6" xfId="25" applyNumberFormat="1" applyFont="1" applyFill="1" applyBorder="1" applyAlignment="1">
      <alignment horizontal="right" vertical="center" wrapText="1"/>
    </xf>
    <xf numFmtId="166" fontId="13" fillId="0" borderId="6" xfId="25" applyNumberFormat="1" applyFont="1" applyBorder="1" applyAlignment="1">
      <alignment/>
    </xf>
    <xf numFmtId="166" fontId="13" fillId="2" borderId="6" xfId="25" applyNumberFormat="1" applyFont="1" applyFill="1" applyBorder="1" applyAlignment="1">
      <alignment vertical="center" wrapText="1"/>
    </xf>
    <xf numFmtId="166" fontId="13" fillId="0" borderId="6" xfId="25" applyNumberFormat="1" applyFont="1" applyFill="1" applyBorder="1" applyAlignment="1">
      <alignment/>
    </xf>
    <xf numFmtId="0" fontId="5" fillId="0" borderId="0" xfId="21" applyFont="1" applyFill="1" applyAlignment="1">
      <alignment/>
      <protection/>
    </xf>
    <xf numFmtId="1" fontId="13" fillId="0" borderId="0" xfId="21" applyNumberFormat="1" applyFont="1" applyFill="1" applyAlignment="1">
      <alignment horizontal="center" vertical="center"/>
      <protection/>
    </xf>
    <xf numFmtId="1" fontId="13" fillId="0" borderId="0" xfId="21" applyNumberFormat="1" applyFont="1" applyFill="1" applyBorder="1" applyAlignment="1">
      <alignment horizontal="center" vertical="center" wrapText="1"/>
      <protection/>
    </xf>
    <xf numFmtId="1" fontId="1" fillId="0" borderId="0" xfId="21" applyNumberFormat="1" applyFont="1" applyFill="1" applyBorder="1" applyAlignment="1">
      <alignment horizontal="center" vertical="center"/>
      <protection/>
    </xf>
    <xf numFmtId="0" fontId="1" fillId="0" borderId="0" xfId="21" applyFont="1" applyFill="1" applyBorder="1">
      <alignment/>
      <protection/>
    </xf>
    <xf numFmtId="165" fontId="5" fillId="0" borderId="0" xfId="21" applyNumberFormat="1" applyFont="1" applyFill="1" applyAlignment="1">
      <alignment/>
      <protection/>
    </xf>
    <xf numFmtId="165" fontId="0" fillId="0" borderId="0" xfId="21" applyNumberFormat="1" applyFont="1" applyFill="1" applyBorder="1" applyAlignment="1">
      <alignment horizontal="center" vertical="center"/>
      <protection/>
    </xf>
    <xf numFmtId="0" fontId="13" fillId="0" borderId="0" xfId="21" applyFont="1" applyFill="1" applyBorder="1" applyAlignment="1">
      <alignment horizontal="center" wrapText="1"/>
      <protection/>
    </xf>
    <xf numFmtId="0" fontId="0" fillId="0" borderId="0" xfId="21" applyFont="1" applyFill="1" applyBorder="1">
      <alignment/>
      <protection/>
    </xf>
    <xf numFmtId="165" fontId="0" fillId="0" borderId="0" xfId="21" applyNumberFormat="1" applyFont="1" applyFill="1" applyBorder="1" applyAlignment="1">
      <alignment horizontal="right" vertical="center"/>
      <protection/>
    </xf>
    <xf numFmtId="0" fontId="13" fillId="0" borderId="0" xfId="21" applyFont="1" applyFill="1" applyBorder="1">
      <alignment/>
      <protection/>
    </xf>
    <xf numFmtId="165" fontId="13" fillId="0" borderId="0" xfId="21" applyNumberFormat="1" applyFont="1" applyFill="1" applyBorder="1" applyAlignment="1">
      <alignment/>
      <protection/>
    </xf>
    <xf numFmtId="0" fontId="11" fillId="0" borderId="0" xfId="21" applyFont="1" applyFill="1" applyBorder="1">
      <alignment/>
      <protection/>
    </xf>
    <xf numFmtId="0" fontId="1" fillId="0" borderId="0" xfId="21" applyFont="1" applyFill="1" applyBorder="1" applyAlignment="1">
      <alignment/>
      <protection/>
    </xf>
    <xf numFmtId="1" fontId="1" fillId="0" borderId="0" xfId="21" applyNumberFormat="1" applyFont="1" applyFill="1" applyBorder="1" applyAlignment="1">
      <alignment vertical="center"/>
      <protection/>
    </xf>
    <xf numFmtId="0" fontId="16" fillId="3" borderId="6" xfId="23" applyFont="1" applyFill="1" applyBorder="1">
      <alignment/>
      <protection/>
    </xf>
    <xf numFmtId="0" fontId="16" fillId="3" borderId="6" xfId="21" applyFont="1" applyFill="1" applyBorder="1">
      <alignment/>
      <protection/>
    </xf>
    <xf numFmtId="0" fontId="16" fillId="3" borderId="6" xfId="22" applyFont="1" applyFill="1" applyBorder="1">
      <alignment/>
      <protection/>
    </xf>
    <xf numFmtId="0" fontId="17" fillId="0" borderId="0" xfId="0" applyFont="1" applyAlignment="1" applyProtection="1">
      <alignment horizontal="left" vertical="center"/>
      <protection locked="0"/>
    </xf>
    <xf numFmtId="0" fontId="16" fillId="3" borderId="6" xfId="21" applyFont="1" applyFill="1" applyBorder="1" applyAlignment="1">
      <alignment/>
      <protection/>
    </xf>
    <xf numFmtId="0" fontId="18" fillId="0" borderId="0" xfId="21" applyFont="1" applyAlignment="1">
      <alignment horizontal="left" vertical="center"/>
      <protection/>
    </xf>
    <xf numFmtId="0" fontId="1" fillId="3" borderId="6" xfId="0" applyFont="1" applyFill="1" applyBorder="1" applyAlignment="1">
      <alignment horizontal="center" vertical="center" wrapText="1"/>
    </xf>
    <xf numFmtId="0" fontId="8" fillId="4" borderId="0" xfId="22" applyFont="1" applyFill="1" applyBorder="1" applyAlignment="1">
      <alignment horizontal="center" vertical="center" wrapText="1"/>
      <protection/>
    </xf>
    <xf numFmtId="0" fontId="8" fillId="0" borderId="0" xfId="22" applyFont="1" applyBorder="1" applyAlignment="1">
      <alignment horizontal="center" vertical="center" wrapText="1"/>
      <protection/>
    </xf>
    <xf numFmtId="0" fontId="8" fillId="0" borderId="0" xfId="22" applyFont="1" applyBorder="1" applyAlignment="1">
      <alignment horizontal="right" vertical="center" wrapText="1"/>
      <protection/>
    </xf>
    <xf numFmtId="0" fontId="0" fillId="0" borderId="0" xfId="0" applyNumberFormat="1" applyFont="1" applyFill="1" applyAlignment="1">
      <alignment horizontal="left" wrapText="1"/>
    </xf>
    <xf numFmtId="0" fontId="0" fillId="0" borderId="0" xfId="0" applyNumberFormat="1" applyFont="1" applyAlignment="1">
      <alignment wrapText="1"/>
    </xf>
    <xf numFmtId="49" fontId="1" fillId="3" borderId="6" xfId="0" applyNumberFormat="1" applyFont="1" applyFill="1" applyBorder="1" applyAlignment="1">
      <alignment horizontal="center" vertical="center"/>
    </xf>
    <xf numFmtId="0" fontId="2" fillId="3" borderId="6" xfId="0" applyFont="1" applyFill="1" applyBorder="1" applyAlignment="1">
      <alignment horizontal="center" vertical="center"/>
    </xf>
    <xf numFmtId="0" fontId="1" fillId="3" borderId="6" xfId="0" applyFont="1" applyFill="1" applyBorder="1" applyAlignment="1">
      <alignment horizontal="center" vertical="center" wrapText="1"/>
    </xf>
    <xf numFmtId="0" fontId="2" fillId="3" borderId="6" xfId="0" applyFont="1" applyFill="1" applyBorder="1" applyAlignment="1">
      <alignment vertical="center" wrapText="1"/>
    </xf>
    <xf numFmtId="0" fontId="2" fillId="3" borderId="6" xfId="0" applyFont="1" applyFill="1" applyBorder="1" applyAlignment="1">
      <alignment horizontal="center" vertical="center" wrapText="1"/>
    </xf>
    <xf numFmtId="0" fontId="0" fillId="0" borderId="0" xfId="0" applyNumberFormat="1" applyFont="1" applyFill="1" applyAlignment="1">
      <alignment horizontal="left" vertical="top" wrapText="1"/>
    </xf>
    <xf numFmtId="0" fontId="0" fillId="0" borderId="0" xfId="0" applyNumberFormat="1" applyFont="1" applyAlignment="1">
      <alignment vertical="top" wrapText="1"/>
    </xf>
    <xf numFmtId="49" fontId="0" fillId="0" borderId="0" xfId="0" applyNumberFormat="1" applyFont="1" applyFill="1" applyAlignment="1">
      <alignment horizontal="left" vertical="top" wrapText="1"/>
    </xf>
    <xf numFmtId="0" fontId="0" fillId="0" borderId="0" xfId="0" applyFont="1" applyAlignment="1">
      <alignment vertical="top" wrapText="1"/>
    </xf>
    <xf numFmtId="0" fontId="8" fillId="4" borderId="0" xfId="22" applyFont="1" applyFill="1" applyBorder="1" applyAlignment="1">
      <alignment vertical="center" wrapText="1"/>
      <protection/>
    </xf>
    <xf numFmtId="0" fontId="8" fillId="4" borderId="0" xfId="22" applyFont="1" applyFill="1" applyBorder="1" applyAlignment="1">
      <alignment horizontal="center" vertical="center" wrapText="1"/>
      <protection/>
    </xf>
    <xf numFmtId="0" fontId="8" fillId="0" borderId="0" xfId="22" applyFont="1" applyBorder="1" applyAlignment="1">
      <alignment vertical="center" wrapText="1"/>
      <protection/>
    </xf>
    <xf numFmtId="0" fontId="8" fillId="0" borderId="0" xfId="22" applyFont="1" applyBorder="1" applyAlignment="1">
      <alignment horizontal="right" vertical="center" wrapText="1"/>
      <protection/>
    </xf>
    <xf numFmtId="9" fontId="8" fillId="4" borderId="0" xfId="22" applyNumberFormat="1" applyFont="1" applyFill="1" applyBorder="1" applyAlignment="1">
      <alignment horizontal="center" vertical="center" wrapText="1"/>
      <protection/>
    </xf>
    <xf numFmtId="9" fontId="8" fillId="0" borderId="0" xfId="22" applyNumberFormat="1" applyFont="1" applyBorder="1" applyAlignment="1">
      <alignment horizontal="right" vertical="center" wrapText="1"/>
      <protection/>
    </xf>
    <xf numFmtId="10" fontId="8" fillId="0" borderId="0" xfId="22" applyNumberFormat="1" applyFont="1" applyBorder="1" applyAlignment="1">
      <alignment horizontal="right" vertical="center" wrapText="1"/>
      <protection/>
    </xf>
    <xf numFmtId="0" fontId="9" fillId="4" borderId="0" xfId="22" applyFont="1" applyFill="1" applyBorder="1" applyAlignment="1">
      <alignment vertical="center" wrapText="1"/>
      <protection/>
    </xf>
    <xf numFmtId="0" fontId="9" fillId="4" borderId="0" xfId="22" applyFont="1" applyFill="1" applyBorder="1" applyAlignment="1">
      <alignment horizontal="center" vertical="center" wrapText="1"/>
      <protection/>
    </xf>
    <xf numFmtId="0" fontId="9" fillId="0" borderId="0" xfId="22" applyFont="1" applyBorder="1" applyAlignment="1">
      <alignment vertical="center" wrapText="1"/>
      <protection/>
    </xf>
    <xf numFmtId="0" fontId="9" fillId="0" borderId="0" xfId="22" applyFont="1" applyBorder="1" applyAlignment="1">
      <alignment horizontal="right" vertical="center" wrapText="1"/>
      <protection/>
    </xf>
    <xf numFmtId="0" fontId="8" fillId="0" borderId="0" xfId="22" applyFont="1" applyBorder="1" applyAlignment="1">
      <alignment horizontal="center" vertical="center" wrapText="1"/>
      <protection/>
    </xf>
  </cellXfs>
  <cellStyles count="12">
    <cellStyle name="Normal" xfId="0"/>
    <cellStyle name="Percent" xfId="15"/>
    <cellStyle name="Currency" xfId="16"/>
    <cellStyle name="Currency [0]" xfId="17"/>
    <cellStyle name="Comma" xfId="18"/>
    <cellStyle name="Comma [0]" xfId="19"/>
    <cellStyle name="Standaard 2" xfId="20"/>
    <cellStyle name="Normal 2" xfId="21"/>
    <cellStyle name="Normal 3" xfId="22"/>
    <cellStyle name="Normal 4" xfId="23"/>
    <cellStyle name="Percent 2" xfId="24"/>
    <cellStyle name="Milliers"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customXml" Target="../customXml/item1.xml" /><Relationship Id="rId10" Type="http://schemas.openxmlformats.org/officeDocument/2006/relationships/customXml" Target="../customXml/item2.xml" /><Relationship Id="rId11" Type="http://schemas.openxmlformats.org/officeDocument/2006/relationships/customXml" Target="../customXml/item3.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500" b="1" i="0" u="none" baseline="0">
                <a:latin typeface="Arial"/>
                <a:ea typeface="Arial"/>
                <a:cs typeface="Arial"/>
              </a:rPr>
              <a:t>Figure 1. </a:t>
            </a:r>
            <a:r>
              <a:rPr lang="en-US" cap="none" sz="1500" b="1" i="0" u="none" baseline="0">
                <a:latin typeface="Arial"/>
                <a:ea typeface="Arial"/>
                <a:cs typeface="Arial"/>
              </a:rPr>
              <a:t>Le solde migratoire de la Belgique : 1948 - 2017</a:t>
            </a:r>
          </a:p>
        </c:rich>
      </c:tx>
      <c:layout>
        <c:manualLayout>
          <c:xMode val="edge"/>
          <c:yMode val="edge"/>
          <c:x val="0.10625"/>
          <c:y val="0.03075"/>
        </c:manualLayout>
      </c:layout>
      <c:overlay val="0"/>
      <c:spPr>
        <a:noFill/>
        <a:ln>
          <a:noFill/>
        </a:ln>
      </c:spPr>
    </c:title>
    <c:plotArea>
      <c:layout/>
      <c:lineChart>
        <c:grouping val="standard"/>
        <c:varyColors val="0"/>
        <c:ser>
          <c:idx val="0"/>
          <c:order val="0"/>
          <c:tx>
            <c:strRef>
              <c:f>'1. Migrations 1948-2017'!$H$4</c:f>
              <c:strCache>
                <c:ptCount val="1"/>
                <c:pt idx="0">
                  <c:v>Immigrations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'1. Migrations 1948-2017'!$A$5:$A$75</c:f>
              <c:strCache/>
            </c:strRef>
          </c:cat>
          <c:val>
            <c:numRef>
              <c:f>'1. Migrations 1948-2017'!$H$5:$H$75</c:f>
              <c:numCache/>
            </c:numRef>
          </c:val>
          <c:smooth val="0"/>
        </c:ser>
        <c:ser>
          <c:idx val="1"/>
          <c:order val="1"/>
          <c:tx>
            <c:strRef>
              <c:f>'1. Migrations 1948-2017'!$I$4</c:f>
              <c:strCache>
                <c:ptCount val="1"/>
                <c:pt idx="0">
                  <c:v>Émigrations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'1. Migrations 1948-2017'!$A$5:$A$75</c:f>
              <c:strCache/>
            </c:strRef>
          </c:cat>
          <c:val>
            <c:numRef>
              <c:f>'1. Migrations 1948-2017'!$I$5:$I$75</c:f>
              <c:numCache/>
            </c:numRef>
          </c:val>
          <c:smooth val="0"/>
        </c:ser>
        <c:axId val="12806903"/>
        <c:axId val="48153264"/>
      </c:lineChart>
      <c:catAx>
        <c:axId val="12806903"/>
        <c:scaling>
          <c:orientation val="minMax"/>
        </c:scaling>
        <c:axPos val="b"/>
        <c:delete val="0"/>
        <c:numFmt formatCode="General" sourceLinked="0"/>
        <c:majorTickMark val="out"/>
        <c:minorTickMark val="none"/>
        <c:tickLblPos val="nextTo"/>
        <c:crossAx val="48153264"/>
        <c:crosses val="autoZero"/>
        <c:auto val="1"/>
        <c:lblOffset val="100"/>
        <c:noMultiLvlLbl val="0"/>
      </c:catAx>
      <c:valAx>
        <c:axId val="48153264"/>
        <c:scaling>
          <c:orientation val="minMax"/>
        </c:scaling>
        <c:axPos val="l"/>
        <c:majorGridlines/>
        <c:delete val="0"/>
        <c:numFmt formatCode="#,##0" sourceLinked="1"/>
        <c:majorTickMark val="out"/>
        <c:minorTickMark val="none"/>
        <c:tickLblPos val="nextTo"/>
        <c:crossAx val="12806903"/>
        <c:crosses val="autoZero"/>
        <c:crossBetween val="between"/>
        <c:dispUnits/>
      </c:valAx>
    </c:plotArea>
    <c:legend>
      <c:legendPos val="t"/>
      <c:layout/>
      <c:overlay val="0"/>
    </c:legend>
    <c:plotVisOnly val="1"/>
    <c:dispBlanksAs val="gap"/>
    <c:showDLblsOverMax val="0"/>
  </c:chart>
  <c:lang xmlns:c="http://schemas.openxmlformats.org/drawingml/2006/chart" val="en-GB"/>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500" b="1" i="0" u="none" baseline="0">
                <a:latin typeface="Arial"/>
                <a:ea typeface="Arial"/>
                <a:cs typeface="Arial"/>
              </a:rPr>
              <a:t>Figure 2. Population migrante en</a:t>
            </a:r>
            <a:r>
              <a:rPr lang="en-US" cap="none" sz="1500" b="1" i="0" u="none" baseline="0">
                <a:latin typeface="Arial"/>
                <a:ea typeface="Arial"/>
                <a:cs typeface="Arial"/>
              </a:rPr>
              <a:t> Belgique </a:t>
            </a:r>
            <a:r>
              <a:rPr lang="en-US" cap="none" sz="1500" b="1" i="0" u="none" baseline="0">
                <a:latin typeface="Arial"/>
                <a:ea typeface="Arial"/>
                <a:cs typeface="Arial"/>
              </a:rPr>
              <a:t>: Top 10 des pays d'origine</a:t>
            </a:r>
            <a:r>
              <a:rPr lang="en-US" cap="none" sz="1500" b="1" i="0" u="none" baseline="0">
                <a:latin typeface="Arial"/>
                <a:ea typeface="Arial"/>
                <a:cs typeface="Arial"/>
              </a:rPr>
              <a:t>
</a:t>
            </a:r>
          </a:p>
        </c:rich>
      </c:tx>
      <c:layout/>
      <c:overlay val="0"/>
      <c:spPr>
        <a:noFill/>
        <a:ln>
          <a:noFill/>
        </a:ln>
      </c:spPr>
    </c:title>
    <c:plotArea>
      <c:layout>
        <c:manualLayout>
          <c:xMode val="edge"/>
          <c:yMode val="edge"/>
          <c:x val="0.16925"/>
          <c:y val="0.15625"/>
          <c:w val="0.787"/>
          <c:h val="0.742"/>
        </c:manualLayout>
      </c:layout>
      <c:barChart>
        <c:barDir val="bar"/>
        <c:grouping val="clustered"/>
        <c:varyColors val="1"/>
        <c:ser>
          <c:idx val="0"/>
          <c:order val="0"/>
          <c:tx>
            <c:strRef>
              <c:f>'2. Population migrante'!$B$2</c:f>
              <c:strCache>
                <c:ptCount val="1"/>
                <c:pt idx="0">
                  <c:v>2017</c:v>
                </c:pt>
              </c:strCache>
            </c:strRef>
          </c:tx>
          <c:spPr>
            <a:solidFill>
              <a:srgbClr val="4F81BD"/>
            </a:solidFill>
          </c:spPr>
          <c:invertIfNegative val="1"/>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'2. Population migrante'!$A$3:$A$12</c:f>
              <c:strCache/>
            </c:strRef>
          </c:cat>
          <c:val>
            <c:numRef>
              <c:f>'2. Population migrante'!$B$3:$B$12</c:f>
              <c:numCache/>
            </c:numRef>
          </c:val>
        </c:ser>
        <c:ser>
          <c:idx val="1"/>
          <c:order val="1"/>
          <c:tx>
            <c:strRef>
              <c:f>'2. Population migrante'!$D$2</c:f>
              <c:strCache>
                <c:ptCount val="1"/>
                <c:pt idx="0">
                  <c:v>2005</c:v>
                </c:pt>
              </c:strCache>
            </c:strRef>
          </c:tx>
          <c:spPr>
            <a:solidFill>
              <a:srgbClr val="C0504D"/>
            </a:solidFill>
          </c:spPr>
          <c:invertIfNegative val="1"/>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'2. Population migrante'!$A$3:$A$12</c:f>
              <c:strCache/>
            </c:strRef>
          </c:cat>
          <c:val>
            <c:numRef>
              <c:f>'2. Population migrante'!$D$3:$D$12</c:f>
              <c:numCache/>
            </c:numRef>
          </c:val>
        </c:ser>
        <c:axId val="30726193"/>
        <c:axId val="8100282"/>
      </c:barChart>
      <c:catAx>
        <c:axId val="30726193"/>
        <c:scaling>
          <c:orientation val="maxMin"/>
        </c:scaling>
        <c:axPos val="l"/>
        <c:delete val="0"/>
        <c:numFmt formatCode="General" sourceLinked="0"/>
        <c:majorTickMark val="cross"/>
        <c:minorTickMark val="cross"/>
        <c:tickLblPos val="nextTo"/>
        <c:crossAx val="8100282"/>
        <c:crosses val="autoZero"/>
        <c:auto val="1"/>
        <c:lblOffset val="100"/>
        <c:noMultiLvlLbl val="1"/>
      </c:catAx>
      <c:valAx>
        <c:axId val="8100282"/>
        <c:scaling>
          <c:orientation val="minMax"/>
        </c:scaling>
        <c:axPos val="t"/>
        <c:majorGridlines>
          <c:spPr>
            <a:ln>
              <a:solidFill>
                <a:srgbClr val="B7B7B7"/>
              </a:solidFill>
            </a:ln>
          </c:spPr>
        </c:majorGridlines>
        <c:delete val="0"/>
        <c:numFmt formatCode="_-* #,##0\ _€_-;\-* #,##0\ _€_-;_-* &quot;-&quot;??\ _€_-;_-@_-" sourceLinked="1"/>
        <c:majorTickMark val="cross"/>
        <c:minorTickMark val="cross"/>
        <c:tickLblPos val="nextTo"/>
        <c:spPr>
          <a:ln w="47625">
            <a:noFill/>
          </a:ln>
        </c:spPr>
        <c:crossAx val="30726193"/>
        <c:crosses val="max"/>
        <c:crossBetween val="between"/>
        <c:dispUnits/>
      </c:valAx>
      <c:spPr>
        <a:solidFill>
          <a:srgbClr val="FFFFFF"/>
        </a:solidFill>
      </c:spPr>
    </c:plotArea>
    <c:legend>
      <c:legendPos val="r"/>
      <c:layout/>
      <c:overlay val="0"/>
      <c:txPr>
        <a:bodyPr vert="horz" rot="0"/>
        <a:lstStyle/>
        <a:p>
          <a:pPr>
            <a:defRPr lang="en-US" cap="none" sz="900" u="none" baseline="0">
              <a:latin typeface="Arial"/>
              <a:ea typeface="Arial"/>
              <a:cs typeface="Arial"/>
            </a:defRPr>
          </a:pPr>
        </a:p>
      </c:txPr>
    </c:legend>
    <c:plotVisOnly val="1"/>
    <c:dispBlanksAs val="zero"/>
    <c:showDLblsOverMax val="0"/>
  </c:chart>
  <c:lang xmlns:c="http://schemas.openxmlformats.org/drawingml/2006/chart" val="en-GB"/>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500" b="1" i="0" u="none" baseline="0">
                <a:latin typeface="Arial"/>
                <a:ea typeface="Arial"/>
                <a:cs typeface="Arial"/>
              </a:rPr>
              <a:t>Figure 3. Flux migratoires vers la Belgique : Top 10 des pays d'origine</a:t>
            </a:r>
          </a:p>
        </c:rich>
      </c:tx>
      <c:layout/>
      <c:overlay val="0"/>
      <c:spPr>
        <a:noFill/>
        <a:ln>
          <a:noFill/>
        </a:ln>
      </c:spPr>
    </c:title>
    <c:plotArea>
      <c:layout/>
      <c:barChart>
        <c:barDir val="bar"/>
        <c:grouping val="clustered"/>
        <c:varyColors val="0"/>
        <c:ser>
          <c:idx val="1"/>
          <c:order val="0"/>
          <c:tx>
            <c:strRef>
              <c:f>'3. Flux migratoires'!$C$2</c:f>
              <c:strCache>
                <c:ptCount val="1"/>
                <c:pt idx="0">
                  <c:v>2001</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'3. Flux migratoires'!$C$3:$C$12</c:f>
              <c:numCache/>
            </c:numRef>
          </c:val>
        </c:ser>
        <c:ser>
          <c:idx val="0"/>
          <c:order val="1"/>
          <c:tx>
            <c:strRef>
              <c:f>'3. Flux migratoires'!$B$2</c:f>
              <c:strCache>
                <c:ptCount val="1"/>
                <c:pt idx="0">
                  <c:v>2017</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'3. Flux migratoires'!$A$3:$A$12</c:f>
              <c:strCache/>
            </c:strRef>
          </c:cat>
          <c:val>
            <c:numRef>
              <c:f>'3. Flux migratoires'!$B$3:$B$12</c:f>
              <c:numCache/>
            </c:numRef>
          </c:val>
        </c:ser>
        <c:axId val="5793675"/>
        <c:axId val="52143076"/>
      </c:barChart>
      <c:catAx>
        <c:axId val="5793675"/>
        <c:scaling>
          <c:orientation val="minMax"/>
        </c:scaling>
        <c:axPos val="l"/>
        <c:delete val="0"/>
        <c:numFmt formatCode="General" sourceLinked="0"/>
        <c:majorTickMark val="out"/>
        <c:minorTickMark val="none"/>
        <c:tickLblPos val="nextTo"/>
        <c:crossAx val="52143076"/>
        <c:crosses val="autoZero"/>
        <c:auto val="1"/>
        <c:lblOffset val="100"/>
        <c:noMultiLvlLbl val="0"/>
      </c:catAx>
      <c:valAx>
        <c:axId val="52143076"/>
        <c:scaling>
          <c:orientation val="minMax"/>
        </c:scaling>
        <c:axPos val="b"/>
        <c:majorGridlines/>
        <c:delete val="0"/>
        <c:numFmt formatCode="_-* #,##0\ _€_-;\-* #,##0\ _€_-;_-* &quot;-&quot;??\ _€_-;_-@_-" sourceLinked="1"/>
        <c:majorTickMark val="out"/>
        <c:minorTickMark val="none"/>
        <c:tickLblPos val="nextTo"/>
        <c:crossAx val="5793675"/>
        <c:crosses val="autoZero"/>
        <c:crossBetween val="between"/>
        <c:dispUnits/>
      </c:valAx>
    </c:plotArea>
    <c:legend>
      <c:legendPos val="r"/>
      <c:layout>
        <c:manualLayout>
          <c:xMode val="edge"/>
          <c:yMode val="edge"/>
          <c:x val="0.8615"/>
          <c:y val="0.41875"/>
          <c:w val="0.0885"/>
          <c:h val="0.16625"/>
        </c:manualLayout>
      </c:layout>
      <c:overlay val="1"/>
      <c:txPr>
        <a:bodyPr vert="horz" rot="0"/>
        <a:lstStyle/>
        <a:p>
          <a:pPr>
            <a:defRPr lang="en-US" cap="none" sz="900" u="none" baseline="0">
              <a:latin typeface="Arial"/>
              <a:ea typeface="Arial"/>
              <a:cs typeface="Arial"/>
            </a:defRPr>
          </a:pPr>
        </a:p>
      </c:txPr>
    </c:legend>
    <c:plotVisOnly val="1"/>
    <c:dispBlanksAs val="gap"/>
    <c:showDLblsOverMax val="0"/>
  </c:chart>
  <c:lang xmlns:c="http://schemas.openxmlformats.org/drawingml/2006/chart" val="en-GB"/>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500" b="1" u="none" baseline="0">
                <a:latin typeface="Arial"/>
                <a:ea typeface="Arial"/>
                <a:cs typeface="Arial"/>
              </a:rPr>
              <a:t>Figure 4. Raisons d'octroi</a:t>
            </a:r>
            <a:r>
              <a:rPr lang="en-US" cap="none" sz="1500" b="1" u="none" baseline="0">
                <a:latin typeface="Arial"/>
                <a:ea typeface="Arial"/>
                <a:cs typeface="Arial"/>
              </a:rPr>
              <a:t> du premier </a:t>
            </a:r>
            <a:r>
              <a:rPr lang="en-US" cap="none" sz="1500" b="1" u="none" baseline="0">
                <a:latin typeface="Arial"/>
                <a:ea typeface="Arial"/>
                <a:cs typeface="Arial"/>
              </a:rPr>
              <a:t>titre </a:t>
            </a:r>
            <a:r>
              <a:rPr lang="en-US" cap="none" sz="1500" b="1" u="none" baseline="0">
                <a:latin typeface="Arial"/>
                <a:ea typeface="Arial"/>
                <a:cs typeface="Arial"/>
              </a:rPr>
              <a:t>de séjour aux ressortissants de pays-tiers en 2017</a:t>
            </a:r>
            <a:r>
              <a:rPr lang="en-US" cap="none" sz="1500" u="none" baseline="0">
                <a:latin typeface="Arial"/>
                <a:ea typeface="Arial"/>
                <a:cs typeface="Arial"/>
              </a:rPr>
              <a:t> </a:t>
            </a:r>
            <a:r>
              <a:rPr lang="en-US" cap="none" sz="1500" u="none" baseline="0">
                <a:latin typeface="Arial"/>
                <a:ea typeface="Arial"/>
                <a:cs typeface="Arial"/>
              </a:rPr>
              <a:t> </a:t>
            </a:r>
            <a:r>
              <a:rPr lang="en-US" cap="none" sz="1500" u="none" baseline="0">
                <a:latin typeface="Arial"/>
                <a:ea typeface="Arial"/>
                <a:cs typeface="Arial"/>
              </a:rPr>
              <a:t> </a:t>
            </a:r>
          </a:p>
        </c:rich>
      </c:tx>
      <c:layout>
        <c:manualLayout>
          <c:xMode val="edge"/>
          <c:yMode val="edge"/>
          <c:x val="0.10625"/>
          <c:y val="0.02775"/>
        </c:manualLayout>
      </c:layout>
      <c:overlay val="0"/>
      <c:spPr>
        <a:noFill/>
        <a:ln>
          <a:noFill/>
        </a:ln>
      </c:spPr>
    </c:title>
    <c:plotArea>
      <c:layout>
        <c:manualLayout>
          <c:layoutTarget val="inner"/>
          <c:xMode val="edge"/>
          <c:yMode val="edge"/>
          <c:x val="0.326"/>
          <c:y val="0.2825"/>
          <c:w val="0.37575"/>
          <c:h val="0.672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0585"/>
                  <c:y val="0.1255"/>
                </c:manualLayout>
              </c:layout>
              <c:tx>
                <c:rich>
                  <a:bodyPr vert="horz" rot="0" anchor="ctr"/>
                  <a:lstStyle/>
                  <a:p>
                    <a:pPr algn="ctr">
                      <a:defRPr/>
                    </a:pPr>
                    <a:r>
                      <a:rPr lang="en-US" cap="none" b="1" u="none" baseline="0">
                        <a:latin typeface="Arial"/>
                        <a:ea typeface="Arial"/>
                        <a:cs typeface="Arial"/>
                      </a:rPr>
                      <a:t>Raisons liées</a:t>
                    </a:r>
                    <a:r>
                      <a:rPr lang="en-US" cap="none" b="1" u="none" baseline="0">
                        <a:latin typeface="Arial"/>
                        <a:ea typeface="Arial"/>
                        <a:cs typeface="Arial"/>
                      </a:rPr>
                      <a:t> à la famille</a:t>
                    </a:r>
                    <a:r>
                      <a:rPr lang="en-US" cap="none" b="1" u="none" baseline="0">
                        <a:latin typeface="Arial"/>
                        <a:ea typeface="Arial"/>
                        <a:cs typeface="Arial"/>
                      </a:rPr>
                      <a:t>
51%</a:t>
                    </a:r>
                  </a:p>
                </c:rich>
              </c:tx>
              <c:showLegendKey val="0"/>
              <c:showVal val="0"/>
              <c:showBubbleSize val="0"/>
              <c:showCatName val="1"/>
              <c:showSerName val="0"/>
              <c:showPercent val="1"/>
            </c:dLbl>
            <c:dLbl>
              <c:idx val="1"/>
              <c:layout>
                <c:manualLayout>
                  <c:x val="-0.0765"/>
                  <c:y val="-0.0005"/>
                </c:manualLayout>
              </c:layout>
              <c:tx>
                <c:rich>
                  <a:bodyPr vert="horz" rot="0" anchor="ctr"/>
                  <a:lstStyle/>
                  <a:p>
                    <a:pPr algn="ctr">
                      <a:defRPr/>
                    </a:pPr>
                    <a:r>
                      <a:rPr lang="en-US" cap="none" u="none" baseline="0">
                        <a:latin typeface="Arial"/>
                        <a:ea typeface="Arial"/>
                        <a:cs typeface="Arial"/>
                      </a:rPr>
                      <a:t>Statut de réfugié et protection</a:t>
                    </a:r>
                    <a:r>
                      <a:rPr lang="en-US" cap="none" u="none" baseline="0">
                        <a:latin typeface="Arial"/>
                        <a:ea typeface="Arial"/>
                        <a:cs typeface="Arial"/>
                      </a:rPr>
                      <a:t> subsidiaire</a:t>
                    </a:r>
                    <a:r>
                      <a:rPr lang="en-US" cap="none" u="none" baseline="0">
                        <a:latin typeface="Arial"/>
                        <a:ea typeface="Arial"/>
                        <a:cs typeface="Arial"/>
                      </a:rPr>
                      <a:t>
14%</a:t>
                    </a:r>
                  </a:p>
                </c:rich>
              </c:tx>
              <c:showLegendKey val="0"/>
              <c:showVal val="0"/>
              <c:showBubbleSize val="0"/>
              <c:showCatName val="1"/>
              <c:showSerName val="0"/>
              <c:showPercent val="1"/>
            </c:dLbl>
            <c:dLbl>
              <c:idx val="2"/>
              <c:layout>
                <c:manualLayout>
                  <c:x val="-0.0765"/>
                  <c:y val="-0.06125"/>
                </c:manualLayout>
              </c:layout>
              <c:tx>
                <c:rich>
                  <a:bodyPr vert="horz" rot="0" anchor="ctr"/>
                  <a:lstStyle/>
                  <a:p>
                    <a:pPr algn="ctr">
                      <a:defRPr/>
                    </a:pPr>
                    <a:r>
                      <a:rPr lang="en-US"/>
                      <a:t>Raisons liées à l'éducation
12%</a:t>
                    </a:r>
                  </a:p>
                </c:rich>
              </c:tx>
              <c:showLegendKey val="0"/>
              <c:showVal val="0"/>
              <c:showBubbleSize val="0"/>
              <c:showCatName val="1"/>
              <c:showSerName val="0"/>
              <c:showPercent val="1"/>
            </c:dLbl>
            <c:dLbl>
              <c:idx val="3"/>
              <c:tx>
                <c:rich>
                  <a:bodyPr vert="horz" rot="0" anchor="ctr"/>
                  <a:lstStyle/>
                  <a:p>
                    <a:pPr algn="ctr">
                      <a:defRPr/>
                    </a:pPr>
                    <a:r>
                      <a:rPr lang="en-US" cap="none" sz="900" u="none" baseline="0">
                        <a:latin typeface="Arial"/>
                        <a:ea typeface="Arial"/>
                        <a:cs typeface="Arial"/>
                      </a:rPr>
                      <a:t>Raisons liées à des activités rémunérées
11%</a:t>
                    </a:r>
                  </a:p>
                </c:rich>
              </c:tx>
              <c:showLegendKey val="0"/>
              <c:showVal val="0"/>
              <c:showBubbleSize val="0"/>
              <c:showCatName val="1"/>
              <c:showSerName val="0"/>
              <c:showPercent val="1"/>
            </c:dLbl>
            <c:dLbl>
              <c:idx val="4"/>
              <c:tx>
                <c:rich>
                  <a:bodyPr vert="horz" rot="0" anchor="ctr"/>
                  <a:lstStyle/>
                  <a:p>
                    <a:pPr algn="ctr">
                      <a:defRPr/>
                    </a:pPr>
                    <a:r>
                      <a:rPr lang="en-US"/>
                      <a:t>Autres raisons
11%</a:t>
                    </a:r>
                  </a:p>
                </c:rich>
              </c:tx>
              <c:showLegendKey val="0"/>
              <c:showVal val="0"/>
              <c:showBubbleSize val="0"/>
              <c:showCatName val="1"/>
              <c:showSerName val="0"/>
              <c:showPercent val="1"/>
            </c:dLbl>
            <c:dLbl>
              <c:idx val="5"/>
              <c:layout>
                <c:manualLayout>
                  <c:x val="0.225"/>
                  <c:y val="0.103"/>
                </c:manualLayout>
              </c:layout>
              <c:tx>
                <c:rich>
                  <a:bodyPr vert="horz" rot="0" anchor="ctr"/>
                  <a:lstStyle/>
                  <a:p>
                    <a:pPr algn="ctr">
                      <a:defRPr/>
                    </a:pPr>
                    <a:r>
                      <a:rPr lang="en-US" cap="none" u="none" baseline="0">
                        <a:latin typeface="Arial"/>
                        <a:ea typeface="Arial"/>
                        <a:cs typeface="Arial"/>
                      </a:rPr>
                      <a:t>Raisons humanitaires</a:t>
                    </a:r>
                    <a:r>
                      <a:rPr lang="en-US" cap="none" u="none" baseline="0">
                        <a:latin typeface="Arial"/>
                        <a:ea typeface="Arial"/>
                        <a:cs typeface="Arial"/>
                      </a:rPr>
                      <a:t>
1%</a:t>
                    </a:r>
                  </a:p>
                </c:rich>
              </c:tx>
              <c:showLegendKey val="0"/>
              <c:showVal val="0"/>
              <c:showBubbleSize val="0"/>
              <c:showCatName val="1"/>
              <c:showSerName val="0"/>
              <c:showPercent val="1"/>
            </c:dLbl>
            <c:numFmt formatCode="General" sourceLinked="1"/>
            <c:spPr>
              <a:noFill/>
              <a:ln>
                <a:noFill/>
              </a:ln>
            </c:spPr>
            <c:txPr>
              <a:bodyPr vert="horz" rot="0" anchor="ctr"/>
              <a:lstStyle/>
              <a:p>
                <a:pPr algn="ctr">
                  <a:defRPr lang="en-US" cap="none" b="1" u="none" baseline="0">
                    <a:latin typeface="Arial"/>
                    <a:ea typeface="Arial"/>
                    <a:cs typeface="Arial"/>
                  </a:defRPr>
                </a:pPr>
              </a:p>
            </c:txPr>
            <c:showLegendKey val="0"/>
            <c:showVal val="0"/>
            <c:showBubbleSize val="0"/>
            <c:showCatName val="1"/>
            <c:showSerName val="0"/>
            <c:showLeaderLines val="1"/>
            <c:showPercent val="1"/>
          </c:dLbls>
          <c:cat>
            <c:strRef>
              <c:f>'4 Premier séjour'!$A$3:$A$8</c:f>
              <c:strCache/>
            </c:strRef>
          </c:cat>
          <c:val>
            <c:numRef>
              <c:f>'4 Premier séjour'!$B$3:$B$8</c:f>
              <c:numCache/>
            </c:numRef>
          </c:val>
        </c:ser>
      </c:pieChart>
    </c:plotArea>
    <c:plotVisOnly val="1"/>
    <c:dispBlanksAs val="gap"/>
    <c:showDLblsOverMax val="0"/>
  </c:chart>
  <c:lang xmlns:c="http://schemas.openxmlformats.org/drawingml/2006/chart" val="en-GB"/>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mc:AlternateContent xmlns:mc="http://schemas.openxmlformats.org/markup-compatibility/2006">
    <mc:Choice xmlns:c14="http://schemas.microsoft.com/office/drawing/2007/8/2/chart" Requires="c14">
      <c:style val="118"/>
    </mc:Choice>
    <mc:Fallback>
      <c:style val="18"/>
    </mc:Fallback>
  </mc:AlternateContent>
  <c:chart>
    <c:autoTitleDeleted val="1"/>
    <c:plotArea>
      <c:layout/>
      <c:barChart>
        <c:barDir val="col"/>
        <c:grouping val="clustered"/>
        <c:varyColors val="1"/>
        <c:ser>
          <c:idx val="0"/>
          <c:order val="0"/>
          <c:tx>
            <c:strRef>
              <c:f>'5 Surqualification'!$A$3</c:f>
              <c:strCache>
                <c:ptCount val="1"/>
                <c:pt idx="0">
                  <c:v>Natifs</c:v>
                </c:pt>
              </c:strCache>
            </c:strRef>
          </c:tx>
          <c:spPr>
            <a:solidFill>
              <a:srgbClr val="4F81BD"/>
            </a:solidFill>
          </c:spPr>
          <c:invertIfNegative val="1"/>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a:noFill/>
              </a:ln>
            </c:spPr>
            <c:showLegendKey val="0"/>
            <c:showVal val="1"/>
            <c:showBubbleSize val="0"/>
            <c:showCatName val="0"/>
            <c:showSerName val="0"/>
            <c:showPercent val="0"/>
          </c:dLbls>
          <c:cat>
            <c:numRef>
              <c:f>'5 Surqualification'!$D$8</c:f>
              <c:numCache/>
            </c:numRef>
          </c:cat>
          <c:val>
            <c:numRef>
              <c:f>'5 Surqualification'!$B$3</c:f>
              <c:numCache/>
            </c:numRef>
          </c:val>
        </c:ser>
        <c:ser>
          <c:idx val="1"/>
          <c:order val="1"/>
          <c:tx>
            <c:strRef>
              <c:f>'5 Surqualification'!$A$4</c:f>
              <c:strCache>
                <c:ptCount val="1"/>
                <c:pt idx="0">
                  <c:v>Nés à l'étranger</c:v>
                </c:pt>
              </c:strCache>
            </c:strRef>
          </c:tx>
          <c:spPr>
            <a:solidFill>
              <a:srgbClr val="C0504D"/>
            </a:solidFill>
          </c:spPr>
          <c:invertIfNegative val="1"/>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a:noFill/>
              </a:ln>
            </c:spPr>
            <c:showLegendKey val="0"/>
            <c:showVal val="1"/>
            <c:showBubbleSize val="0"/>
            <c:showCatName val="0"/>
            <c:showSerName val="0"/>
            <c:showPercent val="0"/>
          </c:dLbls>
          <c:cat>
            <c:numRef>
              <c:f>'5 Surqualification'!$D$8</c:f>
              <c:numCache/>
            </c:numRef>
          </c:cat>
          <c:val>
            <c:numRef>
              <c:f>'5 Surqualification'!$B$4</c:f>
              <c:numCache/>
            </c:numRef>
          </c:val>
        </c:ser>
        <c:axId val="66634501"/>
        <c:axId val="62839598"/>
      </c:barChart>
      <c:catAx>
        <c:axId val="66634501"/>
        <c:scaling>
          <c:orientation val="minMax"/>
        </c:scaling>
        <c:axPos val="b"/>
        <c:title>
          <c:tx>
            <c:rich>
              <a:bodyPr vert="horz" rot="0" anchor="ctr"/>
              <a:lstStyle/>
              <a:p>
                <a:pPr algn="ctr">
                  <a:defRPr/>
                </a:pPr>
                <a:r>
                  <a:rPr lang="en-US" cap="none" b="1" i="0" u="none" baseline="0">
                    <a:latin typeface="Arial"/>
                    <a:ea typeface="Arial"/>
                    <a:cs typeface="Arial"/>
                  </a:rPr>
                  <a:t>Total</a:t>
                </a:r>
              </a:p>
            </c:rich>
          </c:tx>
          <c:layout/>
          <c:overlay val="0"/>
          <c:spPr>
            <a:noFill/>
            <a:ln>
              <a:noFill/>
            </a:ln>
          </c:spPr>
        </c:title>
        <c:delete val="0"/>
        <c:numFmt formatCode="General" sourceLinked="1"/>
        <c:majorTickMark val="cross"/>
        <c:minorTickMark val="cross"/>
        <c:tickLblPos val="nextTo"/>
        <c:crossAx val="62839598"/>
        <c:crosses val="autoZero"/>
        <c:auto val="1"/>
        <c:lblOffset val="100"/>
        <c:noMultiLvlLbl val="1"/>
      </c:catAx>
      <c:valAx>
        <c:axId val="62839598"/>
        <c:scaling>
          <c:orientation val="minMax"/>
        </c:scaling>
        <c:axPos val="l"/>
        <c:majorGridlines>
          <c:spPr>
            <a:ln>
              <a:solidFill>
                <a:srgbClr val="B7B7B7"/>
              </a:solidFill>
            </a:ln>
          </c:spPr>
        </c:majorGridlines>
        <c:delete val="0"/>
        <c:numFmt formatCode="0.0" sourceLinked="1"/>
        <c:majorTickMark val="cross"/>
        <c:minorTickMark val="cross"/>
        <c:tickLblPos val="nextTo"/>
        <c:spPr>
          <a:ln w="47625">
            <a:noFill/>
          </a:ln>
        </c:spPr>
        <c:crossAx val="66634501"/>
        <c:crosses val="autoZero"/>
        <c:crossBetween val="between"/>
        <c:dispUnits/>
      </c:valAx>
      <c:spPr>
        <a:solidFill>
          <a:srgbClr val="FFFFFF"/>
        </a:solidFill>
      </c:spPr>
    </c:plotArea>
    <c:legend>
      <c:legendPos val="b"/>
      <c:layout/>
      <c:overlay val="0"/>
    </c:legend>
    <c:plotVisOnly val="1"/>
    <c:dispBlanksAs val="zero"/>
    <c:showDLblsOverMax val="0"/>
  </c:chart>
  <c:lang xmlns:c="http://schemas.openxmlformats.org/drawingml/2006/chart" val="en-GB"/>
  <c:printSettings xmlns:c="http://schemas.openxmlformats.org/drawingml/2006/chart">
    <c:headerFooter/>
    <c:pageMargins b="1" l="0.75" r="0.75" t="1" header="0.5" footer="0.5"/>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mc:AlternateContent xmlns:mc="http://schemas.openxmlformats.org/markup-compatibility/2006">
    <mc:Choice xmlns:c14="http://schemas.microsoft.com/office/drawing/2007/8/2/chart" Requires="c14">
      <c:style val="118"/>
    </mc:Choice>
    <mc:Fallback>
      <c:style val="18"/>
    </mc:Fallback>
  </mc:AlternateContent>
  <c:chart>
    <c:autoTitleDeleted val="1"/>
    <c:plotArea>
      <c:layout/>
      <c:barChart>
        <c:barDir val="col"/>
        <c:grouping val="clustered"/>
        <c:varyColors val="1"/>
        <c:ser>
          <c:idx val="0"/>
          <c:order val="0"/>
          <c:tx>
            <c:strRef>
              <c:f>'5 Surqualification'!$A$6</c:f>
              <c:strCache>
                <c:ptCount val="1"/>
                <c:pt idx="0">
                  <c:v>Natifs</c:v>
                </c:pt>
              </c:strCache>
            </c:strRef>
          </c:tx>
          <c:spPr>
            <a:solidFill>
              <a:srgbClr val="4F81BD"/>
            </a:solidFill>
          </c:spPr>
          <c:invertIfNegative val="1"/>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a:noFill/>
              </a:ln>
            </c:spPr>
            <c:showLegendKey val="0"/>
            <c:showVal val="1"/>
            <c:showBubbleSize val="0"/>
            <c:showCatName val="0"/>
            <c:showSerName val="0"/>
            <c:showPercent val="0"/>
          </c:dLbls>
          <c:cat>
            <c:numRef>
              <c:f>'5 Surqualification'!$D$8</c:f>
              <c:numCache/>
            </c:numRef>
          </c:cat>
          <c:val>
            <c:numRef>
              <c:f>'5 Surqualification'!$B$6</c:f>
              <c:numCache/>
            </c:numRef>
          </c:val>
        </c:ser>
        <c:ser>
          <c:idx val="1"/>
          <c:order val="1"/>
          <c:tx>
            <c:strRef>
              <c:f>'5 Surqualification'!$A$7</c:f>
              <c:strCache>
                <c:ptCount val="1"/>
                <c:pt idx="0">
                  <c:v>Nés à l'étranger</c:v>
                </c:pt>
              </c:strCache>
            </c:strRef>
          </c:tx>
          <c:spPr>
            <a:solidFill>
              <a:srgbClr val="C0504D"/>
            </a:solidFill>
          </c:spPr>
          <c:invertIfNegative val="1"/>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a:noFill/>
              </a:ln>
            </c:spPr>
            <c:showLegendKey val="0"/>
            <c:showVal val="1"/>
            <c:showBubbleSize val="0"/>
            <c:showCatName val="0"/>
            <c:showSerName val="0"/>
            <c:showPercent val="0"/>
          </c:dLbls>
          <c:cat>
            <c:numRef>
              <c:f>'5 Surqualification'!$D$8</c:f>
              <c:numCache/>
            </c:numRef>
          </c:cat>
          <c:val>
            <c:numRef>
              <c:f>'5 Surqualification'!$B$7</c:f>
              <c:numCache/>
            </c:numRef>
          </c:val>
        </c:ser>
        <c:axId val="28685471"/>
        <c:axId val="56842648"/>
      </c:barChart>
      <c:catAx>
        <c:axId val="28685471"/>
        <c:scaling>
          <c:orientation val="minMax"/>
        </c:scaling>
        <c:axPos val="b"/>
        <c:title>
          <c:tx>
            <c:rich>
              <a:bodyPr vert="horz" rot="0" anchor="ctr"/>
              <a:lstStyle/>
              <a:p>
                <a:pPr algn="ctr">
                  <a:defRPr/>
                </a:pPr>
                <a:r>
                  <a:rPr lang="en-US" cap="none" b="1" i="0" u="none" baseline="0">
                    <a:latin typeface="Arial"/>
                    <a:ea typeface="Arial"/>
                    <a:cs typeface="Arial"/>
                  </a:rPr>
                  <a:t>Hommes</a:t>
                </a:r>
              </a:p>
            </c:rich>
          </c:tx>
          <c:layout/>
          <c:overlay val="0"/>
          <c:spPr>
            <a:noFill/>
            <a:ln>
              <a:noFill/>
            </a:ln>
          </c:spPr>
        </c:title>
        <c:delete val="0"/>
        <c:numFmt formatCode="General" sourceLinked="1"/>
        <c:majorTickMark val="cross"/>
        <c:minorTickMark val="cross"/>
        <c:tickLblPos val="nextTo"/>
        <c:crossAx val="56842648"/>
        <c:crosses val="autoZero"/>
        <c:auto val="1"/>
        <c:lblOffset val="100"/>
        <c:noMultiLvlLbl val="1"/>
      </c:catAx>
      <c:valAx>
        <c:axId val="56842648"/>
        <c:scaling>
          <c:orientation val="minMax"/>
        </c:scaling>
        <c:axPos val="l"/>
        <c:majorGridlines>
          <c:spPr>
            <a:ln>
              <a:solidFill>
                <a:srgbClr val="B7B7B7"/>
              </a:solidFill>
            </a:ln>
          </c:spPr>
        </c:majorGridlines>
        <c:delete val="0"/>
        <c:numFmt formatCode="0.0" sourceLinked="1"/>
        <c:majorTickMark val="cross"/>
        <c:minorTickMark val="cross"/>
        <c:tickLblPos val="nextTo"/>
        <c:spPr>
          <a:ln w="47625">
            <a:noFill/>
          </a:ln>
        </c:spPr>
        <c:crossAx val="28685471"/>
        <c:crosses val="autoZero"/>
        <c:crossBetween val="between"/>
        <c:dispUnits/>
      </c:valAx>
      <c:spPr>
        <a:solidFill>
          <a:srgbClr val="FFFFFF"/>
        </a:solidFill>
      </c:spPr>
    </c:plotArea>
    <c:legend>
      <c:legendPos val="b"/>
      <c:layout/>
      <c:overlay val="0"/>
    </c:legend>
    <c:plotVisOnly val="1"/>
    <c:dispBlanksAs val="zero"/>
    <c:showDLblsOverMax val="0"/>
  </c:chart>
  <c:lang xmlns:c="http://schemas.openxmlformats.org/drawingml/2006/chart" val="en-GB"/>
  <c:printSettings xmlns:c="http://schemas.openxmlformats.org/drawingml/2006/chart">
    <c:headerFooter/>
    <c:pageMargins b="1" l="0.75" r="0.75" t="1" header="0.5" footer="0.5"/>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mc:AlternateContent xmlns:mc="http://schemas.openxmlformats.org/markup-compatibility/2006">
    <mc:Choice xmlns:c14="http://schemas.microsoft.com/office/drawing/2007/8/2/chart" Requires="c14">
      <c:style val="118"/>
    </mc:Choice>
    <mc:Fallback>
      <c:style val="18"/>
    </mc:Fallback>
  </mc:AlternateContent>
  <c:chart>
    <c:autoTitleDeleted val="1"/>
    <c:plotArea>
      <c:layout/>
      <c:barChart>
        <c:barDir val="col"/>
        <c:grouping val="clustered"/>
        <c:varyColors val="1"/>
        <c:ser>
          <c:idx val="0"/>
          <c:order val="0"/>
          <c:tx>
            <c:strRef>
              <c:f>'5 Surqualification'!$A$9</c:f>
              <c:strCache>
                <c:ptCount val="1"/>
                <c:pt idx="0">
                  <c:v>Natives</c:v>
                </c:pt>
              </c:strCache>
            </c:strRef>
          </c:tx>
          <c:spPr>
            <a:solidFill>
              <a:srgbClr val="4F81BD"/>
            </a:solidFill>
          </c:spPr>
          <c:invertIfNegative val="1"/>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a:noFill/>
              </a:ln>
            </c:spPr>
            <c:showLegendKey val="0"/>
            <c:showVal val="1"/>
            <c:showBubbleSize val="0"/>
            <c:showCatName val="0"/>
            <c:showSerName val="0"/>
            <c:showPercent val="0"/>
          </c:dLbls>
          <c:cat>
            <c:numRef>
              <c:f>'5 Surqualification'!$D$8</c:f>
              <c:numCache/>
            </c:numRef>
          </c:cat>
          <c:val>
            <c:numRef>
              <c:f>'5 Surqualification'!$B$9</c:f>
              <c:numCache/>
            </c:numRef>
          </c:val>
        </c:ser>
        <c:ser>
          <c:idx val="1"/>
          <c:order val="1"/>
          <c:tx>
            <c:strRef>
              <c:f>'5 Surqualification'!$A$10</c:f>
              <c:strCache>
                <c:ptCount val="1"/>
                <c:pt idx="0">
                  <c:v>Nées à l'étranger</c:v>
                </c:pt>
              </c:strCache>
            </c:strRef>
          </c:tx>
          <c:spPr>
            <a:solidFill>
              <a:srgbClr val="C0504D"/>
            </a:solidFill>
          </c:spPr>
          <c:invertIfNegative val="1"/>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a:noFill/>
              </a:ln>
            </c:spPr>
            <c:showLegendKey val="0"/>
            <c:showVal val="1"/>
            <c:showBubbleSize val="0"/>
            <c:showCatName val="0"/>
            <c:showSerName val="0"/>
            <c:showPercent val="0"/>
          </c:dLbls>
          <c:cat>
            <c:numRef>
              <c:f>'5 Surqualification'!$D$8</c:f>
              <c:numCache/>
            </c:numRef>
          </c:cat>
          <c:val>
            <c:numRef>
              <c:f>'5 Surqualification'!$B$10</c:f>
              <c:numCache/>
            </c:numRef>
          </c:val>
        </c:ser>
        <c:axId val="41821785"/>
        <c:axId val="40851746"/>
      </c:barChart>
      <c:catAx>
        <c:axId val="41821785"/>
        <c:scaling>
          <c:orientation val="minMax"/>
        </c:scaling>
        <c:axPos val="b"/>
        <c:title>
          <c:tx>
            <c:rich>
              <a:bodyPr vert="horz" rot="0" anchor="ctr"/>
              <a:lstStyle/>
              <a:p>
                <a:pPr algn="ctr">
                  <a:defRPr/>
                </a:pPr>
                <a:r>
                  <a:rPr lang="en-US" cap="none" b="1" i="0" u="none" baseline="0">
                    <a:latin typeface="Arial"/>
                    <a:ea typeface="Arial"/>
                    <a:cs typeface="Arial"/>
                  </a:rPr>
                  <a:t>Femmes</a:t>
                </a:r>
              </a:p>
            </c:rich>
          </c:tx>
          <c:layout/>
          <c:overlay val="0"/>
          <c:spPr>
            <a:noFill/>
            <a:ln>
              <a:noFill/>
            </a:ln>
          </c:spPr>
        </c:title>
        <c:delete val="0"/>
        <c:numFmt formatCode="General" sourceLinked="1"/>
        <c:majorTickMark val="cross"/>
        <c:minorTickMark val="cross"/>
        <c:tickLblPos val="nextTo"/>
        <c:crossAx val="40851746"/>
        <c:crosses val="autoZero"/>
        <c:auto val="1"/>
        <c:lblOffset val="100"/>
        <c:noMultiLvlLbl val="1"/>
      </c:catAx>
      <c:valAx>
        <c:axId val="40851746"/>
        <c:scaling>
          <c:orientation val="minMax"/>
        </c:scaling>
        <c:axPos val="l"/>
        <c:majorGridlines>
          <c:spPr>
            <a:ln>
              <a:solidFill>
                <a:srgbClr val="B7B7B7"/>
              </a:solidFill>
            </a:ln>
          </c:spPr>
        </c:majorGridlines>
        <c:delete val="0"/>
        <c:numFmt formatCode="0.0" sourceLinked="1"/>
        <c:majorTickMark val="cross"/>
        <c:minorTickMark val="cross"/>
        <c:tickLblPos val="nextTo"/>
        <c:spPr>
          <a:ln w="47625">
            <a:noFill/>
          </a:ln>
        </c:spPr>
        <c:crossAx val="41821785"/>
        <c:crosses val="autoZero"/>
        <c:crossBetween val="between"/>
        <c:dispUnits/>
      </c:valAx>
      <c:spPr>
        <a:solidFill>
          <a:srgbClr val="FFFFFF"/>
        </a:solidFill>
      </c:spPr>
    </c:plotArea>
    <c:legend>
      <c:legendPos val="b"/>
      <c:layout/>
      <c:overlay val="0"/>
    </c:legend>
    <c:plotVisOnly val="1"/>
    <c:dispBlanksAs val="zero"/>
    <c:showDLblsOverMax val="0"/>
  </c:chart>
  <c:lang xmlns:c="http://schemas.openxmlformats.org/drawingml/2006/chart" val="en-GB"/>
  <c:printSettings xmlns:c="http://schemas.openxmlformats.org/drawingml/2006/chart">
    <c:headerFooter/>
    <c:pageMargins b="1" l="0.75" r="0.75" t="1" header="0.5" footer="0.5"/>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500" b="1" u="none" baseline="0">
                <a:latin typeface="Arial"/>
                <a:ea typeface="Arial"/>
                <a:cs typeface="Arial"/>
              </a:rPr>
              <a:t>Figure 6</a:t>
            </a:r>
            <a:r>
              <a:rPr lang="en-US" cap="none" sz="1500" b="1" u="none" baseline="0">
                <a:latin typeface="Arial"/>
                <a:ea typeface="Arial"/>
                <a:cs typeface="Arial"/>
              </a:rPr>
              <a:t>. Opinion publique belge sur l'immigration</a:t>
            </a:r>
          </a:p>
        </c:rich>
      </c:tx>
      <c:layout/>
      <c:overlay val="0"/>
      <c:spPr>
        <a:noFill/>
        <a:ln>
          <a:noFill/>
        </a:ln>
      </c:spPr>
    </c:title>
    <c:plotArea>
      <c:layout>
        <c:manualLayout>
          <c:layoutTarget val="inner"/>
          <c:xMode val="edge"/>
          <c:yMode val="edge"/>
          <c:x val="0.4755"/>
          <c:y val="0.1845"/>
          <c:w val="0.49775"/>
          <c:h val="0.725"/>
        </c:manualLayout>
      </c:layout>
      <c:barChart>
        <c:barDir val="bar"/>
        <c:grouping val="clustered"/>
        <c:varyColors val="0"/>
        <c:ser>
          <c:idx val="0"/>
          <c:order val="0"/>
          <c:tx>
            <c:strRef>
              <c:f>'6 Opinion publique'!$D$2</c:f>
              <c:strCache>
                <c:ptCount val="1"/>
                <c:pt idx="0">
                  <c:v>2014</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'6 Opinion publique'!$A$3:$A$8</c:f>
              <c:strCache/>
            </c:strRef>
          </c:cat>
          <c:val>
            <c:numRef>
              <c:f>'6 Opinion publique'!$B$3:$B$8</c:f>
              <c:numCache/>
            </c:numRef>
          </c:val>
        </c:ser>
        <c:ser>
          <c:idx val="1"/>
          <c:order val="1"/>
          <c:tx>
            <c:strRef>
              <c:f>'6 Opinion publique'!$E$2</c:f>
              <c:strCache>
                <c:ptCount val="1"/>
                <c:pt idx="0">
                  <c:v>2016</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'6 Opinion publique'!$A$3:$A$8</c:f>
              <c:strCache/>
            </c:strRef>
          </c:cat>
          <c:val>
            <c:numRef>
              <c:f>'6 Opinion publique'!$C$3:$C$8</c:f>
              <c:numCache/>
            </c:numRef>
          </c:val>
        </c:ser>
        <c:axId val="32121395"/>
        <c:axId val="20657100"/>
      </c:barChart>
      <c:catAx>
        <c:axId val="32121395"/>
        <c:scaling>
          <c:orientation val="minMax"/>
        </c:scaling>
        <c:axPos val="l"/>
        <c:delete val="0"/>
        <c:numFmt formatCode="General" sourceLinked="0"/>
        <c:majorTickMark val="none"/>
        <c:minorTickMark val="none"/>
        <c:tickLblPos val="nextTo"/>
        <c:txPr>
          <a:bodyPr/>
          <a:lstStyle/>
          <a:p>
            <a:pPr>
              <a:defRPr lang="en-US" cap="none" sz="900" u="none" baseline="0">
                <a:latin typeface="Arial"/>
                <a:ea typeface="Arial"/>
                <a:cs typeface="Arial"/>
              </a:defRPr>
            </a:pPr>
          </a:p>
        </c:txPr>
        <c:crossAx val="20657100"/>
        <c:crosses val="autoZero"/>
        <c:auto val="1"/>
        <c:lblOffset val="100"/>
        <c:noMultiLvlLbl val="0"/>
      </c:catAx>
      <c:valAx>
        <c:axId val="20657100"/>
        <c:scaling>
          <c:orientation val="minMax"/>
        </c:scaling>
        <c:axPos val="b"/>
        <c:majorGridlines/>
        <c:delete val="0"/>
        <c:numFmt formatCode="0%" sourceLinked="1"/>
        <c:majorTickMark val="none"/>
        <c:minorTickMark val="none"/>
        <c:tickLblPos val="nextTo"/>
        <c:crossAx val="32121395"/>
        <c:crosses val="autoZero"/>
        <c:crossBetween val="between"/>
        <c:dispUnits/>
      </c:valAx>
    </c:plotArea>
    <c:legend>
      <c:legendPos val="r"/>
      <c:layout>
        <c:manualLayout>
          <c:xMode val="edge"/>
          <c:yMode val="edge"/>
          <c:x val="0.8935"/>
          <c:y val="0.47925"/>
          <c:w val="0.06825"/>
          <c:h val="0.14825"/>
        </c:manualLayout>
      </c:layout>
      <c:overlay val="1"/>
    </c:legend>
    <c:plotVisOnly val="1"/>
    <c:dispBlanksAs val="gap"/>
    <c:showDLblsOverMax val="0"/>
  </c:chart>
  <c:lang xmlns:c="http://schemas.openxmlformats.org/drawingml/2006/chart" val="en-GB"/>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4</xdr:row>
      <xdr:rowOff>0</xdr:rowOff>
    </xdr:from>
    <xdr:to>
      <xdr:col>18</xdr:col>
      <xdr:colOff>323850</xdr:colOff>
      <xdr:row>22</xdr:row>
      <xdr:rowOff>0</xdr:rowOff>
    </xdr:to>
    <xdr:graphicFrame macro="">
      <xdr:nvGraphicFramePr>
        <xdr:cNvPr id="2" name="Chart 1"/>
        <xdr:cNvGraphicFramePr/>
      </xdr:nvGraphicFramePr>
      <xdr:xfrm>
        <a:off x="7572375" y="1038225"/>
        <a:ext cx="4581525" cy="29146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0</xdr:row>
      <xdr:rowOff>180975</xdr:rowOff>
    </xdr:from>
    <xdr:ext cx="6210300" cy="3905250"/>
    <xdr:graphicFrame macro="">
      <xdr:nvGraphicFramePr>
        <xdr:cNvPr id="2" name="Chart 2" title="Graphique"/>
        <xdr:cNvGraphicFramePr/>
      </xdr:nvGraphicFramePr>
      <xdr:xfrm>
        <a:off x="4819650" y="180975"/>
        <a:ext cx="6210300" cy="3905250"/>
      </xdr:xfrm>
      <a:graphic>
        <a:graphicData uri="http://schemas.openxmlformats.org/drawingml/2006/chart">
          <c:chart xmlns:c="http://schemas.openxmlformats.org/drawingml/2006/chart" r:id="rId1"/>
        </a:graphicData>
      </a:graphic>
    </xdr:graphicFrame>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9525</xdr:rowOff>
    </xdr:from>
    <xdr:to>
      <xdr:col>15</xdr:col>
      <xdr:colOff>514350</xdr:colOff>
      <xdr:row>15</xdr:row>
      <xdr:rowOff>190500</xdr:rowOff>
    </xdr:to>
    <xdr:graphicFrame macro="">
      <xdr:nvGraphicFramePr>
        <xdr:cNvPr id="2" name="Chart 1"/>
        <xdr:cNvGraphicFramePr/>
      </xdr:nvGraphicFramePr>
      <xdr:xfrm>
        <a:off x="3448050" y="361950"/>
        <a:ext cx="7000875" cy="26574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590550</xdr:colOff>
      <xdr:row>2</xdr:row>
      <xdr:rowOff>19050</xdr:rowOff>
    </xdr:from>
    <xdr:to>
      <xdr:col>10</xdr:col>
      <xdr:colOff>285750</xdr:colOff>
      <xdr:row>18</xdr:row>
      <xdr:rowOff>28575</xdr:rowOff>
    </xdr:to>
    <xdr:graphicFrame macro="">
      <xdr:nvGraphicFramePr>
        <xdr:cNvPr id="2" name="Chart 1"/>
        <xdr:cNvGraphicFramePr/>
      </xdr:nvGraphicFramePr>
      <xdr:xfrm>
        <a:off x="3181350" y="371475"/>
        <a:ext cx="4419600" cy="33337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9525</xdr:colOff>
      <xdr:row>2</xdr:row>
      <xdr:rowOff>161925</xdr:rowOff>
    </xdr:from>
    <xdr:ext cx="2438400" cy="2209800"/>
    <xdr:graphicFrame macro="">
      <xdr:nvGraphicFramePr>
        <xdr:cNvPr id="2" name="Chart 4"/>
        <xdr:cNvGraphicFramePr/>
      </xdr:nvGraphicFramePr>
      <xdr:xfrm>
        <a:off x="3762375" y="542925"/>
        <a:ext cx="2438400" cy="2209800"/>
      </xdr:xfrm>
      <a:graphic>
        <a:graphicData uri="http://schemas.openxmlformats.org/drawingml/2006/chart">
          <c:chart xmlns:c="http://schemas.openxmlformats.org/drawingml/2006/chart" r:id="rId1"/>
        </a:graphicData>
      </a:graphic>
    </xdr:graphicFrame>
    <xdr:clientData fLocksWithSheet="0"/>
  </xdr:oneCellAnchor>
  <xdr:oneCellAnchor>
    <xdr:from>
      <xdr:col>7</xdr:col>
      <xdr:colOff>19050</xdr:colOff>
      <xdr:row>3</xdr:row>
      <xdr:rowOff>0</xdr:rowOff>
    </xdr:from>
    <xdr:ext cx="2257425" cy="2143125"/>
    <xdr:graphicFrame macro="">
      <xdr:nvGraphicFramePr>
        <xdr:cNvPr id="3" name="Chart 6"/>
        <xdr:cNvGraphicFramePr/>
      </xdr:nvGraphicFramePr>
      <xdr:xfrm>
        <a:off x="6276975" y="561975"/>
        <a:ext cx="2257425" cy="2143125"/>
      </xdr:xfrm>
      <a:graphic>
        <a:graphicData uri="http://schemas.openxmlformats.org/drawingml/2006/chart">
          <c:chart xmlns:c="http://schemas.openxmlformats.org/drawingml/2006/chart" r:id="rId2"/>
        </a:graphicData>
      </a:graphic>
    </xdr:graphicFrame>
    <xdr:clientData fLocksWithSheet="0"/>
  </xdr:oneCellAnchor>
  <xdr:oneCellAnchor>
    <xdr:from>
      <xdr:col>10</xdr:col>
      <xdr:colOff>485775</xdr:colOff>
      <xdr:row>3</xdr:row>
      <xdr:rowOff>9525</xdr:rowOff>
    </xdr:from>
    <xdr:ext cx="2266950" cy="2152650"/>
    <xdr:graphicFrame macro="">
      <xdr:nvGraphicFramePr>
        <xdr:cNvPr id="4" name="Chart 7"/>
        <xdr:cNvGraphicFramePr/>
      </xdr:nvGraphicFramePr>
      <xdr:xfrm>
        <a:off x="8677275" y="571500"/>
        <a:ext cx="2266950" cy="2152650"/>
      </xdr:xfrm>
      <a:graphic>
        <a:graphicData uri="http://schemas.openxmlformats.org/drawingml/2006/chart">
          <c:chart xmlns:c="http://schemas.openxmlformats.org/drawingml/2006/chart" r:id="rId3"/>
        </a:graphicData>
      </a:graphic>
    </xdr:graphicFrame>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762000</xdr:colOff>
      <xdr:row>10</xdr:row>
      <xdr:rowOff>9525</xdr:rowOff>
    </xdr:from>
    <xdr:to>
      <xdr:col>5</xdr:col>
      <xdr:colOff>57150</xdr:colOff>
      <xdr:row>26</xdr:row>
      <xdr:rowOff>38100</xdr:rowOff>
    </xdr:to>
    <xdr:graphicFrame macro="">
      <xdr:nvGraphicFramePr>
        <xdr:cNvPr id="2" name="Chart 1"/>
        <xdr:cNvGraphicFramePr/>
      </xdr:nvGraphicFramePr>
      <xdr:xfrm>
        <a:off x="762000" y="1666875"/>
        <a:ext cx="9677400" cy="26193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3"/>
  <sheetViews>
    <sheetView zoomScalePageLayoutView="125" workbookViewId="0" topLeftCell="A1">
      <pane ySplit="4" topLeftCell="A5" activePane="bottomLeft" state="frozen"/>
      <selection pane="bottomLeft" activeCell="K28" sqref="K28"/>
    </sheetView>
  </sheetViews>
  <sheetFormatPr defaultColWidth="9.140625" defaultRowHeight="12.75"/>
  <cols>
    <col min="3" max="3" width="9.28125" style="0" customWidth="1"/>
    <col min="8" max="8" width="13.421875" style="0" customWidth="1"/>
    <col min="9" max="9" width="14.421875" style="0" customWidth="1"/>
    <col min="10" max="10" width="12.28125" style="0" customWidth="1"/>
  </cols>
  <sheetData>
    <row r="1" spans="1:10" ht="18" customHeight="1">
      <c r="A1" s="83" t="s">
        <v>0</v>
      </c>
      <c r="B1" s="16"/>
      <c r="C1" s="83"/>
      <c r="D1" s="16"/>
      <c r="E1" s="16"/>
      <c r="F1" s="15"/>
      <c r="G1" s="15"/>
      <c r="H1" s="15"/>
      <c r="I1" s="15"/>
      <c r="J1" s="15"/>
    </row>
    <row r="2" spans="1:10" ht="12.75">
      <c r="A2" s="92" t="s">
        <v>1</v>
      </c>
      <c r="B2" s="94" t="s">
        <v>2</v>
      </c>
      <c r="C2" s="95"/>
      <c r="D2" s="95"/>
      <c r="E2" s="95"/>
      <c r="F2" s="95"/>
      <c r="G2" s="95"/>
      <c r="H2" s="94" t="s">
        <v>3</v>
      </c>
      <c r="I2" s="96"/>
      <c r="J2" s="96"/>
    </row>
    <row r="3" spans="1:10" ht="12.75">
      <c r="A3" s="93"/>
      <c r="B3" s="95"/>
      <c r="C3" s="95"/>
      <c r="D3" s="95"/>
      <c r="E3" s="95"/>
      <c r="F3" s="95"/>
      <c r="G3" s="95"/>
      <c r="H3" s="96"/>
      <c r="I3" s="96"/>
      <c r="J3" s="96"/>
    </row>
    <row r="4" spans="1:10" ht="38.25">
      <c r="A4" s="93"/>
      <c r="B4" s="86" t="s">
        <v>4</v>
      </c>
      <c r="C4" s="86" t="s">
        <v>5</v>
      </c>
      <c r="D4" s="86" t="s">
        <v>6</v>
      </c>
      <c r="E4" s="86" t="s">
        <v>7</v>
      </c>
      <c r="F4" s="86" t="s">
        <v>8</v>
      </c>
      <c r="G4" s="86" t="s">
        <v>9</v>
      </c>
      <c r="H4" s="55" t="s">
        <v>10</v>
      </c>
      <c r="I4" s="55" t="s">
        <v>11</v>
      </c>
      <c r="J4" s="86" t="s">
        <v>12</v>
      </c>
    </row>
    <row r="5" spans="1:10" ht="12.75">
      <c r="A5" s="2" t="s">
        <v>13</v>
      </c>
      <c r="B5" s="3">
        <v>89924</v>
      </c>
      <c r="C5" s="17" t="s">
        <v>14</v>
      </c>
      <c r="D5" s="17" t="s">
        <v>14</v>
      </c>
      <c r="E5" s="3">
        <v>45486</v>
      </c>
      <c r="F5" s="5" t="s">
        <v>14</v>
      </c>
      <c r="G5" s="4">
        <v>14575</v>
      </c>
      <c r="H5" s="4">
        <f aca="true" t="shared" si="0" ref="H5:H44">B5</f>
        <v>89924</v>
      </c>
      <c r="I5" s="6">
        <f aca="true" t="shared" si="1" ref="I5:I63">E5+G5</f>
        <v>60061</v>
      </c>
      <c r="J5" s="4">
        <f aca="true" t="shared" si="2" ref="J5:J63">H5-I5</f>
        <v>29863</v>
      </c>
    </row>
    <row r="6" spans="1:10" ht="12.75">
      <c r="A6" s="2" t="s">
        <v>15</v>
      </c>
      <c r="B6" s="3">
        <v>31795</v>
      </c>
      <c r="C6" s="17" t="s">
        <v>14</v>
      </c>
      <c r="D6" s="17" t="s">
        <v>14</v>
      </c>
      <c r="E6" s="3">
        <v>44041</v>
      </c>
      <c r="F6" s="5" t="s">
        <v>14</v>
      </c>
      <c r="G6" s="4">
        <v>19760</v>
      </c>
      <c r="H6" s="4">
        <f t="shared" si="0"/>
        <v>31795</v>
      </c>
      <c r="I6" s="6">
        <f t="shared" si="1"/>
        <v>63801</v>
      </c>
      <c r="J6" s="4">
        <f t="shared" si="2"/>
        <v>-32006</v>
      </c>
    </row>
    <row r="7" spans="1:10" ht="12.75">
      <c r="A7" s="2" t="s">
        <v>16</v>
      </c>
      <c r="B7" s="3">
        <v>27922</v>
      </c>
      <c r="C7" s="17" t="s">
        <v>14</v>
      </c>
      <c r="D7" s="17" t="s">
        <v>14</v>
      </c>
      <c r="E7" s="3">
        <v>36509</v>
      </c>
      <c r="F7" s="5" t="s">
        <v>14</v>
      </c>
      <c r="G7" s="4">
        <f>6786+3274</f>
        <v>10060</v>
      </c>
      <c r="H7" s="4">
        <f t="shared" si="0"/>
        <v>27922</v>
      </c>
      <c r="I7" s="6">
        <f t="shared" si="1"/>
        <v>46569</v>
      </c>
      <c r="J7" s="4">
        <f t="shared" si="2"/>
        <v>-18647</v>
      </c>
    </row>
    <row r="8" spans="1:10" ht="12.75">
      <c r="A8" s="2" t="s">
        <v>17</v>
      </c>
      <c r="B8" s="3">
        <v>59954</v>
      </c>
      <c r="C8" s="17" t="s">
        <v>14</v>
      </c>
      <c r="D8" s="17" t="s">
        <v>14</v>
      </c>
      <c r="E8" s="3">
        <v>43027</v>
      </c>
      <c r="F8" s="5" t="s">
        <v>14</v>
      </c>
      <c r="G8" s="4">
        <f>5767+2826</f>
        <v>8593</v>
      </c>
      <c r="H8" s="4">
        <f t="shared" si="0"/>
        <v>59954</v>
      </c>
      <c r="I8" s="6">
        <f t="shared" si="1"/>
        <v>51620</v>
      </c>
      <c r="J8" s="4">
        <f t="shared" si="2"/>
        <v>8334</v>
      </c>
    </row>
    <row r="9" spans="1:10" ht="12.75">
      <c r="A9" s="2" t="s">
        <v>18</v>
      </c>
      <c r="B9" s="3">
        <v>52150</v>
      </c>
      <c r="C9" s="17" t="s">
        <v>14</v>
      </c>
      <c r="D9" s="17" t="s">
        <v>14</v>
      </c>
      <c r="E9" s="3">
        <v>38845</v>
      </c>
      <c r="F9" s="5" t="s">
        <v>14</v>
      </c>
      <c r="G9" s="4">
        <f>4983+2738</f>
        <v>7721</v>
      </c>
      <c r="H9" s="4">
        <f t="shared" si="0"/>
        <v>52150</v>
      </c>
      <c r="I9" s="6">
        <f t="shared" si="1"/>
        <v>46566</v>
      </c>
      <c r="J9" s="4">
        <f t="shared" si="2"/>
        <v>5584</v>
      </c>
    </row>
    <row r="10" spans="1:10" ht="12.75">
      <c r="A10" s="2" t="s">
        <v>19</v>
      </c>
      <c r="B10" s="3">
        <v>39964</v>
      </c>
      <c r="C10" s="17" t="s">
        <v>14</v>
      </c>
      <c r="D10" s="17" t="s">
        <v>14</v>
      </c>
      <c r="E10" s="3">
        <v>38109</v>
      </c>
      <c r="F10" s="5" t="s">
        <v>14</v>
      </c>
      <c r="G10" s="4">
        <f>4545+2959</f>
        <v>7504</v>
      </c>
      <c r="H10" s="4">
        <f t="shared" si="0"/>
        <v>39964</v>
      </c>
      <c r="I10" s="6">
        <f t="shared" si="1"/>
        <v>45613</v>
      </c>
      <c r="J10" s="4">
        <f t="shared" si="2"/>
        <v>-5649</v>
      </c>
    </row>
    <row r="11" spans="1:10" ht="12.75">
      <c r="A11" s="2" t="s">
        <v>20</v>
      </c>
      <c r="B11" s="3">
        <v>34604</v>
      </c>
      <c r="C11" s="17" t="s">
        <v>14</v>
      </c>
      <c r="D11" s="17" t="s">
        <v>14</v>
      </c>
      <c r="E11" s="3">
        <v>34085</v>
      </c>
      <c r="F11" s="5" t="s">
        <v>14</v>
      </c>
      <c r="G11" s="4">
        <f>4880+2869</f>
        <v>7749</v>
      </c>
      <c r="H11" s="4">
        <f t="shared" si="0"/>
        <v>34604</v>
      </c>
      <c r="I11" s="6">
        <f t="shared" si="1"/>
        <v>41834</v>
      </c>
      <c r="J11" s="4">
        <f t="shared" si="2"/>
        <v>-7230</v>
      </c>
    </row>
    <row r="12" spans="1:10" ht="12.75">
      <c r="A12" s="2" t="s">
        <v>21</v>
      </c>
      <c r="B12" s="3">
        <v>51106</v>
      </c>
      <c r="C12" s="17" t="s">
        <v>14</v>
      </c>
      <c r="D12" s="17" t="s">
        <v>14</v>
      </c>
      <c r="E12" s="3">
        <v>32757</v>
      </c>
      <c r="F12" s="5" t="s">
        <v>14</v>
      </c>
      <c r="G12" s="4">
        <f>3940+2340</f>
        <v>6280</v>
      </c>
      <c r="H12" s="4">
        <f t="shared" si="0"/>
        <v>51106</v>
      </c>
      <c r="I12" s="6">
        <f t="shared" si="1"/>
        <v>39037</v>
      </c>
      <c r="J12" s="4">
        <f t="shared" si="2"/>
        <v>12069</v>
      </c>
    </row>
    <row r="13" spans="1:10" ht="12.75">
      <c r="A13" s="2" t="s">
        <v>22</v>
      </c>
      <c r="B13" s="3">
        <v>52593</v>
      </c>
      <c r="C13" s="17" t="s">
        <v>14</v>
      </c>
      <c r="D13" s="17" t="s">
        <v>14</v>
      </c>
      <c r="E13" s="3">
        <v>36696</v>
      </c>
      <c r="F13" s="5" t="s">
        <v>14</v>
      </c>
      <c r="G13" s="4">
        <f>4467+2561</f>
        <v>7028</v>
      </c>
      <c r="H13" s="4">
        <f t="shared" si="0"/>
        <v>52593</v>
      </c>
      <c r="I13" s="6">
        <f t="shared" si="1"/>
        <v>43724</v>
      </c>
      <c r="J13" s="4">
        <f t="shared" si="2"/>
        <v>8869</v>
      </c>
    </row>
    <row r="14" spans="1:10" ht="12.75">
      <c r="A14" s="2" t="s">
        <v>23</v>
      </c>
      <c r="B14" s="3">
        <v>68794</v>
      </c>
      <c r="C14" s="17" t="s">
        <v>14</v>
      </c>
      <c r="D14" s="17" t="s">
        <v>14</v>
      </c>
      <c r="E14" s="3">
        <v>36621</v>
      </c>
      <c r="F14" s="5" t="s">
        <v>14</v>
      </c>
      <c r="G14" s="4">
        <f>4377+2223</f>
        <v>6600</v>
      </c>
      <c r="H14" s="4">
        <f t="shared" si="0"/>
        <v>68794</v>
      </c>
      <c r="I14" s="6">
        <f t="shared" si="1"/>
        <v>43221</v>
      </c>
      <c r="J14" s="4">
        <f t="shared" si="2"/>
        <v>25573</v>
      </c>
    </row>
    <row r="15" spans="1:10" ht="12.75">
      <c r="A15" s="2" t="s">
        <v>24</v>
      </c>
      <c r="B15" s="3">
        <v>47124</v>
      </c>
      <c r="C15" s="17" t="s">
        <v>14</v>
      </c>
      <c r="D15" s="17" t="s">
        <v>14</v>
      </c>
      <c r="E15" s="3">
        <v>40297</v>
      </c>
      <c r="F15" s="5" t="s">
        <v>14</v>
      </c>
      <c r="G15" s="4">
        <f>6079+2946</f>
        <v>9025</v>
      </c>
      <c r="H15" s="4">
        <f t="shared" si="0"/>
        <v>47124</v>
      </c>
      <c r="I15" s="6">
        <f t="shared" si="1"/>
        <v>49322</v>
      </c>
      <c r="J15" s="4">
        <f t="shared" si="2"/>
        <v>-2198</v>
      </c>
    </row>
    <row r="16" spans="1:10" ht="12.75">
      <c r="A16" s="2" t="s">
        <v>25</v>
      </c>
      <c r="B16" s="3">
        <v>32315</v>
      </c>
      <c r="C16" s="17" t="s">
        <v>14</v>
      </c>
      <c r="D16" s="17" t="s">
        <v>14</v>
      </c>
      <c r="E16" s="3">
        <v>35229</v>
      </c>
      <c r="F16" s="5" t="s">
        <v>14</v>
      </c>
      <c r="G16" s="4">
        <f>5274+2712</f>
        <v>7986</v>
      </c>
      <c r="H16" s="4">
        <f t="shared" si="0"/>
        <v>32315</v>
      </c>
      <c r="I16" s="6">
        <f t="shared" si="1"/>
        <v>43215</v>
      </c>
      <c r="J16" s="4">
        <f t="shared" si="2"/>
        <v>-10900</v>
      </c>
    </row>
    <row r="17" spans="1:10" ht="12.75">
      <c r="A17" s="2" t="s">
        <v>26</v>
      </c>
      <c r="B17" s="3">
        <v>42248</v>
      </c>
      <c r="C17" s="17" t="s">
        <v>14</v>
      </c>
      <c r="D17" s="17" t="s">
        <v>14</v>
      </c>
      <c r="E17" s="3">
        <v>32189</v>
      </c>
      <c r="F17" s="5" t="s">
        <v>14</v>
      </c>
      <c r="G17" s="4">
        <f>4594+2344</f>
        <v>6938</v>
      </c>
      <c r="H17" s="4">
        <f t="shared" si="0"/>
        <v>42248</v>
      </c>
      <c r="I17" s="6">
        <f t="shared" si="1"/>
        <v>39127</v>
      </c>
      <c r="J17" s="4">
        <f t="shared" si="2"/>
        <v>3121</v>
      </c>
    </row>
    <row r="18" spans="1:10" ht="12.75">
      <c r="A18" s="2" t="s">
        <v>27</v>
      </c>
      <c r="B18" s="3">
        <v>36088</v>
      </c>
      <c r="C18" s="17" t="s">
        <v>14</v>
      </c>
      <c r="D18" s="17" t="s">
        <v>14</v>
      </c>
      <c r="E18" s="3">
        <v>35517</v>
      </c>
      <c r="F18" s="5" t="s">
        <v>14</v>
      </c>
      <c r="G18" s="4">
        <v>7129</v>
      </c>
      <c r="H18" s="4">
        <f t="shared" si="0"/>
        <v>36088</v>
      </c>
      <c r="I18" s="6">
        <f t="shared" si="1"/>
        <v>42646</v>
      </c>
      <c r="J18" s="4">
        <f t="shared" si="2"/>
        <v>-6558</v>
      </c>
    </row>
    <row r="19" spans="1:10" ht="12.75">
      <c r="A19" s="2" t="s">
        <v>28</v>
      </c>
      <c r="B19" s="3">
        <v>52744</v>
      </c>
      <c r="C19" s="17" t="s">
        <v>14</v>
      </c>
      <c r="D19" s="17" t="s">
        <v>14</v>
      </c>
      <c r="E19" s="3">
        <v>33071</v>
      </c>
      <c r="F19" s="5" t="s">
        <v>14</v>
      </c>
      <c r="G19" s="4">
        <v>6013</v>
      </c>
      <c r="H19" s="4">
        <f t="shared" si="0"/>
        <v>52744</v>
      </c>
      <c r="I19" s="6">
        <f t="shared" si="1"/>
        <v>39084</v>
      </c>
      <c r="J19" s="4">
        <f t="shared" si="2"/>
        <v>13660</v>
      </c>
    </row>
    <row r="20" spans="1:10" ht="12.75">
      <c r="A20" s="2" t="s">
        <v>29</v>
      </c>
      <c r="B20" s="3">
        <v>72586</v>
      </c>
      <c r="C20" s="17" t="s">
        <v>14</v>
      </c>
      <c r="D20" s="17" t="s">
        <v>14</v>
      </c>
      <c r="E20" s="3">
        <v>35427</v>
      </c>
      <c r="F20" s="5" t="s">
        <v>14</v>
      </c>
      <c r="G20" s="4">
        <v>7734</v>
      </c>
      <c r="H20" s="4">
        <f t="shared" si="0"/>
        <v>72586</v>
      </c>
      <c r="I20" s="6">
        <f t="shared" si="1"/>
        <v>43161</v>
      </c>
      <c r="J20" s="4">
        <f t="shared" si="2"/>
        <v>29425</v>
      </c>
    </row>
    <row r="21" spans="1:10" ht="12.75">
      <c r="A21" s="2" t="s">
        <v>30</v>
      </c>
      <c r="B21" s="3">
        <v>92334</v>
      </c>
      <c r="C21" s="17" t="s">
        <v>14</v>
      </c>
      <c r="D21" s="17" t="s">
        <v>14</v>
      </c>
      <c r="E21" s="3">
        <v>38196</v>
      </c>
      <c r="F21" s="5" t="s">
        <v>14</v>
      </c>
      <c r="G21" s="4">
        <v>10315</v>
      </c>
      <c r="H21" s="4">
        <f t="shared" si="0"/>
        <v>92334</v>
      </c>
      <c r="I21" s="6">
        <f t="shared" si="1"/>
        <v>48511</v>
      </c>
      <c r="J21" s="4">
        <f t="shared" si="2"/>
        <v>43823</v>
      </c>
    </row>
    <row r="22" spans="1:10" ht="12.75">
      <c r="A22" s="2" t="s">
        <v>31</v>
      </c>
      <c r="B22" s="3">
        <v>80761</v>
      </c>
      <c r="C22" s="17" t="s">
        <v>14</v>
      </c>
      <c r="D22" s="17" t="s">
        <v>14</v>
      </c>
      <c r="E22" s="3">
        <v>40414</v>
      </c>
      <c r="F22" s="5" t="s">
        <v>14</v>
      </c>
      <c r="G22" s="4">
        <v>13753</v>
      </c>
      <c r="H22" s="4">
        <f t="shared" si="0"/>
        <v>80761</v>
      </c>
      <c r="I22" s="6">
        <f t="shared" si="1"/>
        <v>54167</v>
      </c>
      <c r="J22" s="4">
        <f t="shared" si="2"/>
        <v>26594</v>
      </c>
    </row>
    <row r="23" spans="1:10" ht="12.75">
      <c r="A23" s="2" t="s">
        <v>32</v>
      </c>
      <c r="B23" s="3">
        <v>71078</v>
      </c>
      <c r="C23" s="17" t="s">
        <v>14</v>
      </c>
      <c r="D23" s="17" t="s">
        <v>14</v>
      </c>
      <c r="E23" s="3">
        <v>40843</v>
      </c>
      <c r="F23" s="5" t="s">
        <v>14</v>
      </c>
      <c r="G23" s="4">
        <v>13044</v>
      </c>
      <c r="H23" s="4">
        <f t="shared" si="0"/>
        <v>71078</v>
      </c>
      <c r="I23" s="6">
        <f t="shared" si="1"/>
        <v>53887</v>
      </c>
      <c r="J23" s="4">
        <f t="shared" si="2"/>
        <v>17191</v>
      </c>
    </row>
    <row r="24" spans="1:10" ht="12.75">
      <c r="A24" s="2" t="s">
        <v>33</v>
      </c>
      <c r="B24" s="3">
        <v>63713</v>
      </c>
      <c r="C24" s="17" t="s">
        <v>14</v>
      </c>
      <c r="D24" s="17" t="s">
        <v>14</v>
      </c>
      <c r="E24" s="3">
        <v>40392</v>
      </c>
      <c r="F24" s="5" t="s">
        <v>14</v>
      </c>
      <c r="G24" s="4">
        <v>12575</v>
      </c>
      <c r="H24" s="4">
        <f t="shared" si="0"/>
        <v>63713</v>
      </c>
      <c r="I24" s="6">
        <f t="shared" si="1"/>
        <v>52967</v>
      </c>
      <c r="J24" s="4">
        <f t="shared" si="2"/>
        <v>10746</v>
      </c>
    </row>
    <row r="25" spans="1:10" ht="12.75">
      <c r="A25" s="2" t="s">
        <v>34</v>
      </c>
      <c r="B25" s="3">
        <v>57122</v>
      </c>
      <c r="C25" s="17" t="s">
        <v>14</v>
      </c>
      <c r="D25" s="17" t="s">
        <v>14</v>
      </c>
      <c r="E25" s="3">
        <v>44348</v>
      </c>
      <c r="F25" s="5" t="s">
        <v>14</v>
      </c>
      <c r="G25" s="4">
        <v>12280</v>
      </c>
      <c r="H25" s="4">
        <f t="shared" si="0"/>
        <v>57122</v>
      </c>
      <c r="I25" s="6">
        <f t="shared" si="1"/>
        <v>56628</v>
      </c>
      <c r="J25" s="4">
        <f t="shared" si="2"/>
        <v>494</v>
      </c>
    </row>
    <row r="26" spans="1:10" ht="12.75">
      <c r="A26" s="2" t="s">
        <v>35</v>
      </c>
      <c r="B26" s="3">
        <v>55243</v>
      </c>
      <c r="C26" s="17" t="s">
        <v>14</v>
      </c>
      <c r="D26" s="17" t="s">
        <v>14</v>
      </c>
      <c r="E26" s="3">
        <v>41520</v>
      </c>
      <c r="F26" s="5" t="s">
        <v>14</v>
      </c>
      <c r="G26" s="4">
        <v>9468</v>
      </c>
      <c r="H26" s="4">
        <f t="shared" si="0"/>
        <v>55243</v>
      </c>
      <c r="I26" s="6">
        <f t="shared" si="1"/>
        <v>50988</v>
      </c>
      <c r="J26" s="4">
        <f t="shared" si="2"/>
        <v>4255</v>
      </c>
    </row>
    <row r="27" spans="1:10" ht="12.75">
      <c r="A27" s="2" t="s">
        <v>36</v>
      </c>
      <c r="B27" s="3">
        <v>62143</v>
      </c>
      <c r="C27" s="17" t="s">
        <v>14</v>
      </c>
      <c r="D27" s="17" t="s">
        <v>14</v>
      </c>
      <c r="E27" s="3">
        <v>45618</v>
      </c>
      <c r="F27" s="5" t="s">
        <v>14</v>
      </c>
      <c r="G27" s="4">
        <v>10753</v>
      </c>
      <c r="H27" s="4">
        <f t="shared" si="0"/>
        <v>62143</v>
      </c>
      <c r="I27" s="6">
        <f t="shared" si="1"/>
        <v>56371</v>
      </c>
      <c r="J27" s="4">
        <f t="shared" si="2"/>
        <v>5772</v>
      </c>
    </row>
    <row r="28" spans="1:10" ht="12.75">
      <c r="A28" s="2" t="s">
        <v>37</v>
      </c>
      <c r="B28" s="3">
        <v>62708</v>
      </c>
      <c r="C28" s="17" t="s">
        <v>14</v>
      </c>
      <c r="D28" s="17" t="s">
        <v>14</v>
      </c>
      <c r="E28" s="3">
        <v>37254</v>
      </c>
      <c r="F28" s="5" t="s">
        <v>14</v>
      </c>
      <c r="G28" s="4">
        <v>6087</v>
      </c>
      <c r="H28" s="4">
        <f t="shared" si="0"/>
        <v>62708</v>
      </c>
      <c r="I28" s="6">
        <f t="shared" si="1"/>
        <v>43341</v>
      </c>
      <c r="J28" s="4">
        <f t="shared" si="2"/>
        <v>19367</v>
      </c>
    </row>
    <row r="29" spans="1:10" ht="12.75">
      <c r="A29" s="2" t="s">
        <v>38</v>
      </c>
      <c r="B29" s="3">
        <v>62474</v>
      </c>
      <c r="C29" s="17" t="s">
        <v>14</v>
      </c>
      <c r="D29" s="17" t="s">
        <v>14</v>
      </c>
      <c r="E29" s="3">
        <v>42721</v>
      </c>
      <c r="F29" s="5" t="s">
        <v>14</v>
      </c>
      <c r="G29" s="4">
        <v>12070</v>
      </c>
      <c r="H29" s="4">
        <f t="shared" si="0"/>
        <v>62474</v>
      </c>
      <c r="I29" s="6">
        <f t="shared" si="1"/>
        <v>54791</v>
      </c>
      <c r="J29" s="4">
        <f t="shared" si="2"/>
        <v>7683</v>
      </c>
    </row>
    <row r="30" spans="1:10" ht="12.75">
      <c r="A30" s="2" t="s">
        <v>39</v>
      </c>
      <c r="B30" s="3">
        <v>64250</v>
      </c>
      <c r="C30" s="17" t="s">
        <v>14</v>
      </c>
      <c r="D30" s="17" t="s">
        <v>14</v>
      </c>
      <c r="E30" s="3">
        <v>40448</v>
      </c>
      <c r="F30" s="5" t="s">
        <v>14</v>
      </c>
      <c r="G30" s="4">
        <v>12155</v>
      </c>
      <c r="H30" s="4">
        <f t="shared" si="0"/>
        <v>64250</v>
      </c>
      <c r="I30" s="6">
        <f t="shared" si="1"/>
        <v>52603</v>
      </c>
      <c r="J30" s="4">
        <f t="shared" si="2"/>
        <v>11647</v>
      </c>
    </row>
    <row r="31" spans="1:10" ht="12.75">
      <c r="A31" s="2" t="s">
        <v>40</v>
      </c>
      <c r="B31" s="3">
        <v>71866</v>
      </c>
      <c r="C31" s="17" t="s">
        <v>14</v>
      </c>
      <c r="D31" s="17" t="s">
        <v>14</v>
      </c>
      <c r="E31" s="3">
        <v>40808</v>
      </c>
      <c r="F31" s="5" t="s">
        <v>14</v>
      </c>
      <c r="G31" s="4">
        <v>11862</v>
      </c>
      <c r="H31" s="4">
        <f t="shared" si="0"/>
        <v>71866</v>
      </c>
      <c r="I31" s="6">
        <f t="shared" si="1"/>
        <v>52670</v>
      </c>
      <c r="J31" s="4">
        <f t="shared" si="2"/>
        <v>19196</v>
      </c>
    </row>
    <row r="32" spans="1:10" ht="12.75">
      <c r="A32" s="2" t="s">
        <v>41</v>
      </c>
      <c r="B32" s="3">
        <v>69886</v>
      </c>
      <c r="C32" s="17" t="s">
        <v>14</v>
      </c>
      <c r="D32" s="17" t="s">
        <v>14</v>
      </c>
      <c r="E32" s="3">
        <v>40151</v>
      </c>
      <c r="F32" s="5" t="s">
        <v>14</v>
      </c>
      <c r="G32" s="4">
        <v>13588</v>
      </c>
      <c r="H32" s="4">
        <f t="shared" si="0"/>
        <v>69886</v>
      </c>
      <c r="I32" s="6">
        <f t="shared" si="1"/>
        <v>53739</v>
      </c>
      <c r="J32" s="4">
        <f t="shared" si="2"/>
        <v>16147</v>
      </c>
    </row>
    <row r="33" spans="1:10" ht="12.75">
      <c r="A33" s="2" t="s">
        <v>42</v>
      </c>
      <c r="B33" s="3">
        <v>58724</v>
      </c>
      <c r="C33" s="17" t="s">
        <v>14</v>
      </c>
      <c r="D33" s="17" t="s">
        <v>14</v>
      </c>
      <c r="E33" s="3">
        <v>42413</v>
      </c>
      <c r="F33" s="5" t="s">
        <v>14</v>
      </c>
      <c r="G33" s="4">
        <v>14508</v>
      </c>
      <c r="H33" s="4">
        <f t="shared" si="0"/>
        <v>58724</v>
      </c>
      <c r="I33" s="6">
        <f t="shared" si="1"/>
        <v>56921</v>
      </c>
      <c r="J33" s="4">
        <f t="shared" si="2"/>
        <v>1803</v>
      </c>
    </row>
    <row r="34" spans="1:10" ht="12.75">
      <c r="A34" s="2" t="s">
        <v>43</v>
      </c>
      <c r="B34" s="3">
        <v>55298</v>
      </c>
      <c r="C34" s="17" t="s">
        <v>14</v>
      </c>
      <c r="D34" s="17" t="s">
        <v>14</v>
      </c>
      <c r="E34" s="3">
        <v>41783</v>
      </c>
      <c r="F34" s="5" t="s">
        <v>14</v>
      </c>
      <c r="G34" s="4">
        <v>13293</v>
      </c>
      <c r="H34" s="4">
        <f t="shared" si="0"/>
        <v>55298</v>
      </c>
      <c r="I34" s="6">
        <f t="shared" si="1"/>
        <v>55076</v>
      </c>
      <c r="J34" s="4">
        <f t="shared" si="2"/>
        <v>222</v>
      </c>
    </row>
    <row r="35" spans="1:10" ht="12.75">
      <c r="A35" s="2" t="s">
        <v>44</v>
      </c>
      <c r="B35" s="3">
        <v>52594</v>
      </c>
      <c r="C35" s="17" t="s">
        <v>14</v>
      </c>
      <c r="D35" s="17" t="s">
        <v>14</v>
      </c>
      <c r="E35" s="3">
        <v>42849</v>
      </c>
      <c r="F35" s="5" t="s">
        <v>14</v>
      </c>
      <c r="G35" s="4">
        <v>15646</v>
      </c>
      <c r="H35" s="4">
        <f t="shared" si="0"/>
        <v>52594</v>
      </c>
      <c r="I35" s="6">
        <f t="shared" si="1"/>
        <v>58495</v>
      </c>
      <c r="J35" s="4">
        <f t="shared" si="2"/>
        <v>-5901</v>
      </c>
    </row>
    <row r="36" spans="1:10" ht="12.75">
      <c r="A36" s="2" t="s">
        <v>45</v>
      </c>
      <c r="B36" s="3">
        <v>54854</v>
      </c>
      <c r="C36" s="17" t="s">
        <v>14</v>
      </c>
      <c r="D36" s="17" t="s">
        <v>14</v>
      </c>
      <c r="E36" s="3">
        <v>42740</v>
      </c>
      <c r="F36" s="5" t="s">
        <v>14</v>
      </c>
      <c r="G36" s="4">
        <v>16812</v>
      </c>
      <c r="H36" s="4">
        <f t="shared" si="0"/>
        <v>54854</v>
      </c>
      <c r="I36" s="6">
        <f t="shared" si="1"/>
        <v>59552</v>
      </c>
      <c r="J36" s="4">
        <f t="shared" si="2"/>
        <v>-4698</v>
      </c>
    </row>
    <row r="37" spans="1:10" ht="12.75">
      <c r="A37" s="2" t="s">
        <v>46</v>
      </c>
      <c r="B37" s="3">
        <v>54694</v>
      </c>
      <c r="C37" s="17" t="s">
        <v>14</v>
      </c>
      <c r="D37" s="17" t="s">
        <v>14</v>
      </c>
      <c r="E37" s="3">
        <v>41274</v>
      </c>
      <c r="F37" s="5" t="s">
        <v>14</v>
      </c>
      <c r="G37" s="4">
        <v>16938</v>
      </c>
      <c r="H37" s="4">
        <f t="shared" si="0"/>
        <v>54694</v>
      </c>
      <c r="I37" s="6">
        <f t="shared" si="1"/>
        <v>58212</v>
      </c>
      <c r="J37" s="4">
        <f t="shared" si="2"/>
        <v>-3518</v>
      </c>
    </row>
    <row r="38" spans="1:10" ht="12.75">
      <c r="A38" s="2" t="s">
        <v>47</v>
      </c>
      <c r="B38" s="3">
        <v>49298</v>
      </c>
      <c r="C38" s="17" t="s">
        <v>14</v>
      </c>
      <c r="D38" s="17" t="s">
        <v>14</v>
      </c>
      <c r="E38" s="3">
        <v>44120</v>
      </c>
      <c r="F38" s="5" t="s">
        <v>14</v>
      </c>
      <c r="G38" s="4">
        <v>16074</v>
      </c>
      <c r="H38" s="4">
        <f t="shared" si="0"/>
        <v>49298</v>
      </c>
      <c r="I38" s="6">
        <f t="shared" si="1"/>
        <v>60194</v>
      </c>
      <c r="J38" s="4">
        <f t="shared" si="2"/>
        <v>-10896</v>
      </c>
    </row>
    <row r="39" spans="1:10" ht="12.75">
      <c r="A39" s="2" t="s">
        <v>48</v>
      </c>
      <c r="B39" s="3">
        <v>44659</v>
      </c>
      <c r="C39" s="17" t="s">
        <v>14</v>
      </c>
      <c r="D39" s="17" t="s">
        <v>14</v>
      </c>
      <c r="E39" s="3">
        <v>43879</v>
      </c>
      <c r="F39" s="5" t="s">
        <v>14</v>
      </c>
      <c r="G39" s="4">
        <v>18052</v>
      </c>
      <c r="H39" s="4">
        <f t="shared" si="0"/>
        <v>44659</v>
      </c>
      <c r="I39" s="6">
        <f t="shared" si="1"/>
        <v>61931</v>
      </c>
      <c r="J39" s="4">
        <f t="shared" si="2"/>
        <v>-17272</v>
      </c>
    </row>
    <row r="40" spans="1:10" ht="12.75">
      <c r="A40" s="2" t="s">
        <v>49</v>
      </c>
      <c r="B40" s="3">
        <v>43657</v>
      </c>
      <c r="C40" s="17" t="s">
        <v>14</v>
      </c>
      <c r="D40" s="17" t="s">
        <v>14</v>
      </c>
      <c r="E40" s="3">
        <v>40270</v>
      </c>
      <c r="F40" s="5" t="s">
        <v>14</v>
      </c>
      <c r="G40" s="4">
        <v>21069</v>
      </c>
      <c r="H40" s="4">
        <f t="shared" si="0"/>
        <v>43657</v>
      </c>
      <c r="I40" s="6">
        <f t="shared" si="1"/>
        <v>61339</v>
      </c>
      <c r="J40" s="4">
        <f t="shared" si="2"/>
        <v>-17682</v>
      </c>
    </row>
    <row r="41" spans="1:10" ht="12.75">
      <c r="A41" s="2" t="s">
        <v>50</v>
      </c>
      <c r="B41" s="3">
        <v>47002</v>
      </c>
      <c r="C41" s="17" t="s">
        <v>14</v>
      </c>
      <c r="D41" s="17" t="s">
        <v>14</v>
      </c>
      <c r="E41" s="3">
        <v>38992</v>
      </c>
      <c r="F41" s="5" t="s">
        <v>14</v>
      </c>
      <c r="G41" s="4">
        <f>10915+6540</f>
        <v>17455</v>
      </c>
      <c r="H41" s="4">
        <f t="shared" si="0"/>
        <v>47002</v>
      </c>
      <c r="I41" s="6">
        <f t="shared" si="1"/>
        <v>56447</v>
      </c>
      <c r="J41" s="4">
        <f t="shared" si="2"/>
        <v>-9445</v>
      </c>
    </row>
    <row r="42" spans="1:10" ht="12.75">
      <c r="A42" s="2" t="s">
        <v>51</v>
      </c>
      <c r="B42" s="3">
        <v>47042</v>
      </c>
      <c r="C42" s="17" t="s">
        <v>14</v>
      </c>
      <c r="D42" s="17" t="s">
        <v>14</v>
      </c>
      <c r="E42" s="3">
        <v>37144</v>
      </c>
      <c r="F42" s="5" t="s">
        <v>14</v>
      </c>
      <c r="G42" s="4">
        <f>10585+6292</f>
        <v>16877</v>
      </c>
      <c r="H42" s="4">
        <f t="shared" si="0"/>
        <v>47042</v>
      </c>
      <c r="I42" s="6">
        <f t="shared" si="1"/>
        <v>54021</v>
      </c>
      <c r="J42" s="4">
        <f t="shared" si="2"/>
        <v>-6979</v>
      </c>
    </row>
    <row r="43" spans="1:10" ht="12.75">
      <c r="A43" s="2" t="s">
        <v>52</v>
      </c>
      <c r="B43" s="3">
        <v>48959</v>
      </c>
      <c r="C43" s="17" t="s">
        <v>14</v>
      </c>
      <c r="D43" s="17" t="s">
        <v>14</v>
      </c>
      <c r="E43" s="3">
        <v>37380</v>
      </c>
      <c r="F43" s="5" t="s">
        <v>14</v>
      </c>
      <c r="G43" s="4">
        <f>10585+5828</f>
        <v>16413</v>
      </c>
      <c r="H43" s="4">
        <f t="shared" si="0"/>
        <v>48959</v>
      </c>
      <c r="I43" s="6">
        <f t="shared" si="1"/>
        <v>53793</v>
      </c>
      <c r="J43" s="4">
        <f t="shared" si="2"/>
        <v>-4834</v>
      </c>
    </row>
    <row r="44" spans="1:10" ht="12.75">
      <c r="A44" s="2" t="s">
        <v>53</v>
      </c>
      <c r="B44" s="3">
        <v>49750</v>
      </c>
      <c r="C44" s="17" t="s">
        <v>14</v>
      </c>
      <c r="D44" s="17" t="s">
        <v>14</v>
      </c>
      <c r="E44" s="3">
        <v>38460</v>
      </c>
      <c r="F44" s="5" t="s">
        <v>14</v>
      </c>
      <c r="G44" s="4">
        <f>12170+6403</f>
        <v>18573</v>
      </c>
      <c r="H44" s="4">
        <f t="shared" si="0"/>
        <v>49750</v>
      </c>
      <c r="I44" s="6">
        <f t="shared" si="1"/>
        <v>57033</v>
      </c>
      <c r="J44" s="4">
        <f t="shared" si="2"/>
        <v>-7283</v>
      </c>
    </row>
    <row r="45" spans="1:10" ht="12.75">
      <c r="A45" s="2" t="s">
        <v>54</v>
      </c>
      <c r="B45" s="3">
        <v>48484</v>
      </c>
      <c r="C45" s="17" t="s">
        <v>14</v>
      </c>
      <c r="D45" s="4">
        <v>5564</v>
      </c>
      <c r="E45" s="3">
        <v>34904</v>
      </c>
      <c r="F45" s="5" t="s">
        <v>14</v>
      </c>
      <c r="G45" s="4">
        <v>19178</v>
      </c>
      <c r="H45" s="4">
        <f aca="true" t="shared" si="3" ref="H45:H51">B45+D45</f>
        <v>54048</v>
      </c>
      <c r="I45" s="6">
        <f t="shared" si="1"/>
        <v>54082</v>
      </c>
      <c r="J45" s="4">
        <f t="shared" si="2"/>
        <v>-34</v>
      </c>
    </row>
    <row r="46" spans="1:10" ht="12.75">
      <c r="A46" s="2" t="s">
        <v>55</v>
      </c>
      <c r="B46" s="3">
        <v>54169</v>
      </c>
      <c r="C46" s="17" t="s">
        <v>14</v>
      </c>
      <c r="D46" s="4">
        <v>5898</v>
      </c>
      <c r="E46" s="3">
        <v>33458</v>
      </c>
      <c r="F46" s="5" t="s">
        <v>14</v>
      </c>
      <c r="G46" s="4">
        <v>15981</v>
      </c>
      <c r="H46" s="4">
        <f t="shared" si="3"/>
        <v>60067</v>
      </c>
      <c r="I46" s="6">
        <f t="shared" si="1"/>
        <v>49439</v>
      </c>
      <c r="J46" s="4">
        <f t="shared" si="2"/>
        <v>10628</v>
      </c>
    </row>
    <row r="47" spans="1:10" ht="12.75">
      <c r="A47" s="2" t="s">
        <v>56</v>
      </c>
      <c r="B47" s="3">
        <v>62662</v>
      </c>
      <c r="C47" s="17" t="s">
        <v>14</v>
      </c>
      <c r="D47" s="4">
        <v>6267</v>
      </c>
      <c r="E47" s="3">
        <v>32502</v>
      </c>
      <c r="F47" s="5" t="s">
        <v>14</v>
      </c>
      <c r="G47" s="4">
        <v>16744</v>
      </c>
      <c r="H47" s="4">
        <f t="shared" si="3"/>
        <v>68929</v>
      </c>
      <c r="I47" s="6">
        <f t="shared" si="1"/>
        <v>49246</v>
      </c>
      <c r="J47" s="4">
        <f t="shared" si="2"/>
        <v>19683</v>
      </c>
    </row>
    <row r="48" spans="1:10" ht="12.75">
      <c r="A48" s="2" t="s">
        <v>57</v>
      </c>
      <c r="B48" s="3">
        <v>67460</v>
      </c>
      <c r="C48" s="17" t="s">
        <v>14</v>
      </c>
      <c r="D48" s="4">
        <v>7157</v>
      </c>
      <c r="E48" s="3">
        <v>33752</v>
      </c>
      <c r="F48" s="5" t="s">
        <v>14</v>
      </c>
      <c r="G48" s="4">
        <v>26719</v>
      </c>
      <c r="H48" s="4">
        <f t="shared" si="3"/>
        <v>74617</v>
      </c>
      <c r="I48" s="6">
        <f t="shared" si="1"/>
        <v>60471</v>
      </c>
      <c r="J48" s="4">
        <f t="shared" si="2"/>
        <v>14146</v>
      </c>
    </row>
    <row r="49" spans="1:10" ht="12.75">
      <c r="A49" s="2" t="s">
        <v>58</v>
      </c>
      <c r="B49" s="3">
        <v>66763</v>
      </c>
      <c r="C49" s="17" t="s">
        <v>14</v>
      </c>
      <c r="D49" s="4">
        <v>9177</v>
      </c>
      <c r="E49" s="3">
        <v>33707</v>
      </c>
      <c r="F49" s="5" t="s">
        <v>14</v>
      </c>
      <c r="G49" s="4">
        <v>16844</v>
      </c>
      <c r="H49" s="4">
        <f t="shared" si="3"/>
        <v>75940</v>
      </c>
      <c r="I49" s="6">
        <f t="shared" si="1"/>
        <v>50551</v>
      </c>
      <c r="J49" s="4">
        <f t="shared" si="2"/>
        <v>25389</v>
      </c>
    </row>
    <row r="50" spans="1:10" ht="12.75">
      <c r="A50" s="2" t="s">
        <v>59</v>
      </c>
      <c r="B50" s="3">
        <v>63749</v>
      </c>
      <c r="C50" s="17" t="s">
        <v>14</v>
      </c>
      <c r="D50" s="4">
        <v>9013</v>
      </c>
      <c r="E50" s="3">
        <v>34202</v>
      </c>
      <c r="F50" s="5" t="s">
        <v>14</v>
      </c>
      <c r="G50" s="4">
        <v>19622</v>
      </c>
      <c r="H50" s="4">
        <f t="shared" si="3"/>
        <v>72762</v>
      </c>
      <c r="I50" s="6">
        <f t="shared" si="1"/>
        <v>53824</v>
      </c>
      <c r="J50" s="4">
        <f t="shared" si="2"/>
        <v>18938</v>
      </c>
    </row>
    <row r="51" spans="1:10" ht="12.75">
      <c r="A51" s="2" t="s">
        <v>60</v>
      </c>
      <c r="B51" s="3">
        <v>66147</v>
      </c>
      <c r="C51" s="17" t="s">
        <v>14</v>
      </c>
      <c r="D51" s="4">
        <v>9474</v>
      </c>
      <c r="E51" s="3">
        <v>36572</v>
      </c>
      <c r="F51" s="5" t="s">
        <v>14</v>
      </c>
      <c r="G51" s="4">
        <v>21415</v>
      </c>
      <c r="H51" s="4">
        <f t="shared" si="3"/>
        <v>75621</v>
      </c>
      <c r="I51" s="6">
        <f t="shared" si="1"/>
        <v>57987</v>
      </c>
      <c r="J51" s="4">
        <f t="shared" si="2"/>
        <v>17634</v>
      </c>
    </row>
    <row r="52" spans="1:10" ht="12.75">
      <c r="A52" s="2" t="s">
        <v>61</v>
      </c>
      <c r="B52" s="3">
        <v>62950</v>
      </c>
      <c r="C52" s="4">
        <v>1445</v>
      </c>
      <c r="D52" s="4">
        <v>8613</v>
      </c>
      <c r="E52" s="3">
        <v>36044</v>
      </c>
      <c r="F52" s="5" t="s">
        <v>14</v>
      </c>
      <c r="G52" s="4">
        <v>22140</v>
      </c>
      <c r="H52" s="4">
        <f aca="true" t="shared" si="4" ref="H52:H63">B52+C52+D52</f>
        <v>73008</v>
      </c>
      <c r="I52" s="6">
        <f t="shared" si="1"/>
        <v>58184</v>
      </c>
      <c r="J52" s="4">
        <f t="shared" si="2"/>
        <v>14824</v>
      </c>
    </row>
    <row r="53" spans="1:10" ht="12.75">
      <c r="A53" s="2" t="s">
        <v>62</v>
      </c>
      <c r="B53" s="3">
        <v>61522</v>
      </c>
      <c r="C53" s="4">
        <v>3615</v>
      </c>
      <c r="D53" s="4">
        <v>9059</v>
      </c>
      <c r="E53" s="3">
        <v>36674</v>
      </c>
      <c r="F53" s="5" t="s">
        <v>14</v>
      </c>
      <c r="G53" s="4">
        <v>21193</v>
      </c>
      <c r="H53" s="4">
        <f t="shared" si="4"/>
        <v>74196</v>
      </c>
      <c r="I53" s="6">
        <f t="shared" si="1"/>
        <v>57867</v>
      </c>
      <c r="J53" s="4">
        <f t="shared" si="2"/>
        <v>16329</v>
      </c>
    </row>
    <row r="54" spans="1:10" ht="12.75">
      <c r="A54" s="2" t="s">
        <v>63</v>
      </c>
      <c r="B54" s="3">
        <v>58849</v>
      </c>
      <c r="C54" s="4">
        <f>(C55+C53)/2</f>
        <v>4300</v>
      </c>
      <c r="D54" s="4">
        <v>15729</v>
      </c>
      <c r="E54" s="3">
        <v>39320</v>
      </c>
      <c r="F54" s="5" t="s">
        <v>14</v>
      </c>
      <c r="G54" s="4">
        <v>29217</v>
      </c>
      <c r="H54" s="4">
        <f t="shared" si="4"/>
        <v>78878</v>
      </c>
      <c r="I54" s="6">
        <f t="shared" si="1"/>
        <v>68537</v>
      </c>
      <c r="J54" s="4">
        <f t="shared" si="2"/>
        <v>10341</v>
      </c>
    </row>
    <row r="55" spans="1:10" ht="12.75">
      <c r="A55" s="2" t="s">
        <v>64</v>
      </c>
      <c r="B55" s="3">
        <v>61266</v>
      </c>
      <c r="C55" s="4">
        <v>4985</v>
      </c>
      <c r="D55" s="4">
        <v>17561</v>
      </c>
      <c r="E55" s="3">
        <v>40236</v>
      </c>
      <c r="F55" s="5" t="s">
        <v>14</v>
      </c>
      <c r="G55" s="4">
        <v>31851</v>
      </c>
      <c r="H55" s="4">
        <f t="shared" si="4"/>
        <v>83812</v>
      </c>
      <c r="I55" s="6">
        <f t="shared" si="1"/>
        <v>72087</v>
      </c>
      <c r="J55" s="4">
        <f t="shared" si="2"/>
        <v>11725</v>
      </c>
    </row>
    <row r="56" spans="1:10" ht="12.75">
      <c r="A56" s="2" t="s">
        <v>65</v>
      </c>
      <c r="B56" s="3">
        <v>68466</v>
      </c>
      <c r="C56" s="4">
        <v>5275</v>
      </c>
      <c r="D56" s="4">
        <v>17883</v>
      </c>
      <c r="E56" s="3">
        <v>41307</v>
      </c>
      <c r="F56" s="5" t="s">
        <v>14</v>
      </c>
      <c r="G56" s="4">
        <v>32790</v>
      </c>
      <c r="H56" s="4">
        <f t="shared" si="4"/>
        <v>91624</v>
      </c>
      <c r="I56" s="6">
        <f t="shared" si="1"/>
        <v>74097</v>
      </c>
      <c r="J56" s="4">
        <f t="shared" si="2"/>
        <v>17527</v>
      </c>
    </row>
    <row r="57" spans="1:10" ht="12.75">
      <c r="A57" s="2" t="s">
        <v>66</v>
      </c>
      <c r="B57" s="3">
        <v>68616</v>
      </c>
      <c r="C57" s="4">
        <v>1931</v>
      </c>
      <c r="D57" s="4">
        <v>18841</v>
      </c>
      <c r="E57" s="3">
        <v>43487</v>
      </c>
      <c r="F57" s="5" t="s">
        <v>14</v>
      </c>
      <c r="G57" s="4">
        <v>31833</v>
      </c>
      <c r="H57" s="4">
        <f t="shared" si="4"/>
        <v>89388</v>
      </c>
      <c r="I57" s="6">
        <f t="shared" si="1"/>
        <v>75320</v>
      </c>
      <c r="J57" s="4">
        <f t="shared" si="2"/>
        <v>14068</v>
      </c>
    </row>
    <row r="58" spans="1:10" ht="12.75">
      <c r="A58" s="2" t="s">
        <v>67</v>
      </c>
      <c r="B58" s="3">
        <v>77584</v>
      </c>
      <c r="C58" s="4">
        <v>10262</v>
      </c>
      <c r="D58" s="4">
        <v>22564</v>
      </c>
      <c r="E58" s="3">
        <v>42221</v>
      </c>
      <c r="F58" s="5" t="s">
        <v>14</v>
      </c>
      <c r="G58" s="4">
        <v>33040</v>
      </c>
      <c r="H58" s="4">
        <f t="shared" si="4"/>
        <v>110410</v>
      </c>
      <c r="I58" s="6">
        <f t="shared" si="1"/>
        <v>75261</v>
      </c>
      <c r="J58" s="4">
        <f t="shared" si="2"/>
        <v>35149</v>
      </c>
    </row>
    <row r="59" spans="1:10" ht="12.75">
      <c r="A59" s="2" t="s">
        <v>68</v>
      </c>
      <c r="B59" s="3">
        <v>82655</v>
      </c>
      <c r="C59" s="4">
        <v>6805</v>
      </c>
      <c r="D59" s="4">
        <v>24397</v>
      </c>
      <c r="E59" s="3">
        <v>41349</v>
      </c>
      <c r="F59" s="5" t="s">
        <v>14</v>
      </c>
      <c r="G59" s="4">
        <v>34611</v>
      </c>
      <c r="H59" s="4">
        <f t="shared" si="4"/>
        <v>113857</v>
      </c>
      <c r="I59" s="6">
        <f t="shared" si="1"/>
        <v>75960</v>
      </c>
      <c r="J59" s="4">
        <f t="shared" si="2"/>
        <v>37897</v>
      </c>
    </row>
    <row r="60" spans="1:10" ht="12.75">
      <c r="A60" s="2" t="s">
        <v>69</v>
      </c>
      <c r="B60" s="3">
        <v>81913</v>
      </c>
      <c r="C60" s="4">
        <v>4871</v>
      </c>
      <c r="D60" s="4">
        <v>25276</v>
      </c>
      <c r="E60" s="3">
        <v>41897</v>
      </c>
      <c r="F60" s="5" t="s">
        <v>14</v>
      </c>
      <c r="G60" s="4">
        <v>37502</v>
      </c>
      <c r="H60" s="4">
        <f t="shared" si="4"/>
        <v>112060</v>
      </c>
      <c r="I60" s="6">
        <f t="shared" si="1"/>
        <v>79399</v>
      </c>
      <c r="J60" s="4">
        <f t="shared" si="2"/>
        <v>32661</v>
      </c>
    </row>
    <row r="61" spans="1:10" ht="12.75">
      <c r="A61" s="2" t="s">
        <v>70</v>
      </c>
      <c r="B61" s="3">
        <v>85378</v>
      </c>
      <c r="C61" s="4">
        <v>6305</v>
      </c>
      <c r="D61" s="4">
        <v>25553</v>
      </c>
      <c r="E61" s="3">
        <v>42046</v>
      </c>
      <c r="F61" s="5" t="s">
        <v>14</v>
      </c>
      <c r="G61" s="4">
        <v>41849</v>
      </c>
      <c r="H61" s="4">
        <f t="shared" si="4"/>
        <v>117236</v>
      </c>
      <c r="I61" s="6">
        <f t="shared" si="1"/>
        <v>83895</v>
      </c>
      <c r="J61" s="4">
        <f t="shared" si="2"/>
        <v>33341</v>
      </c>
    </row>
    <row r="62" spans="1:10" ht="12.75">
      <c r="A62" s="2" t="s">
        <v>71</v>
      </c>
      <c r="B62" s="3">
        <v>90364</v>
      </c>
      <c r="C62" s="4">
        <v>14989</v>
      </c>
      <c r="D62" s="4">
        <v>27457</v>
      </c>
      <c r="E62" s="3">
        <v>43719</v>
      </c>
      <c r="F62" s="5" t="s">
        <v>14</v>
      </c>
      <c r="G62" s="4">
        <v>43180</v>
      </c>
      <c r="H62" s="4">
        <f t="shared" si="4"/>
        <v>132810</v>
      </c>
      <c r="I62" s="6">
        <f t="shared" si="1"/>
        <v>86899</v>
      </c>
      <c r="J62" s="4">
        <f t="shared" si="2"/>
        <v>45911</v>
      </c>
    </row>
    <row r="63" spans="1:10" ht="12.75">
      <c r="A63" s="2" t="s">
        <v>72</v>
      </c>
      <c r="B63" s="3">
        <v>96290</v>
      </c>
      <c r="C63" s="4">
        <v>12496</v>
      </c>
      <c r="D63" s="4">
        <v>28913</v>
      </c>
      <c r="E63" s="3">
        <v>45518</v>
      </c>
      <c r="F63" s="5" t="s">
        <v>14</v>
      </c>
      <c r="G63" s="4">
        <v>42645</v>
      </c>
      <c r="H63" s="4">
        <f t="shared" si="4"/>
        <v>137699</v>
      </c>
      <c r="I63" s="6">
        <f t="shared" si="1"/>
        <v>88163</v>
      </c>
      <c r="J63" s="4">
        <f t="shared" si="2"/>
        <v>49536</v>
      </c>
    </row>
    <row r="64" spans="1:10" ht="12.75">
      <c r="A64" s="2" t="s">
        <v>73</v>
      </c>
      <c r="B64" s="3">
        <v>106576</v>
      </c>
      <c r="C64" s="4">
        <v>9828</v>
      </c>
      <c r="D64" s="4">
        <v>30005</v>
      </c>
      <c r="E64" s="3">
        <v>47458</v>
      </c>
      <c r="F64" s="5" t="s">
        <v>14</v>
      </c>
      <c r="G64" s="4">
        <v>43594</v>
      </c>
      <c r="H64" s="4">
        <v>146409</v>
      </c>
      <c r="I64" s="6">
        <v>91052</v>
      </c>
      <c r="J64" s="4">
        <v>55357</v>
      </c>
    </row>
    <row r="65" spans="1:10" ht="12.75">
      <c r="A65" s="2" t="s">
        <v>74</v>
      </c>
      <c r="B65" s="3">
        <v>119191</v>
      </c>
      <c r="C65" s="4">
        <v>12748</v>
      </c>
      <c r="D65" s="4">
        <v>32213</v>
      </c>
      <c r="E65" s="3">
        <v>53862</v>
      </c>
      <c r="F65" s="5" t="s">
        <v>14</v>
      </c>
      <c r="G65" s="4">
        <v>46413</v>
      </c>
      <c r="H65" s="4">
        <v>164152</v>
      </c>
      <c r="I65" s="6">
        <v>100275</v>
      </c>
      <c r="J65" s="4">
        <v>63877</v>
      </c>
    </row>
    <row r="66" spans="1:10" ht="12.75">
      <c r="A66" s="2" t="s">
        <v>75</v>
      </c>
      <c r="B66" s="3">
        <v>116950</v>
      </c>
      <c r="C66" s="4">
        <v>15501</v>
      </c>
      <c r="D66" s="4">
        <v>34028</v>
      </c>
      <c r="E66" s="3">
        <v>52056</v>
      </c>
      <c r="F66" s="5" t="s">
        <v>14</v>
      </c>
      <c r="G66" s="4">
        <v>51662</v>
      </c>
      <c r="H66" s="4">
        <v>166479</v>
      </c>
      <c r="I66" s="6">
        <v>103718</v>
      </c>
      <c r="J66" s="4">
        <v>62761</v>
      </c>
    </row>
    <row r="67" spans="1:10" ht="12.75">
      <c r="A67" s="2" t="s">
        <v>76</v>
      </c>
      <c r="B67" s="3">
        <v>128813</v>
      </c>
      <c r="C67" s="4">
        <v>22487</v>
      </c>
      <c r="D67" s="4">
        <v>14877</v>
      </c>
      <c r="E67" s="3">
        <v>52510</v>
      </c>
      <c r="F67" s="18">
        <v>292</v>
      </c>
      <c r="G67" s="4">
        <v>33927</v>
      </c>
      <c r="H67" s="4">
        <v>166177</v>
      </c>
      <c r="I67" s="6">
        <v>86729</v>
      </c>
      <c r="J67" s="4">
        <v>79448</v>
      </c>
    </row>
    <row r="68" spans="1:10" ht="12.75">
      <c r="A68" s="2" t="s">
        <v>76</v>
      </c>
      <c r="B68" s="3">
        <v>128813</v>
      </c>
      <c r="C68" s="4">
        <v>22487</v>
      </c>
      <c r="D68" s="4">
        <v>14877</v>
      </c>
      <c r="E68" s="3">
        <v>52510</v>
      </c>
      <c r="F68" s="18">
        <v>292</v>
      </c>
      <c r="G68" s="4">
        <v>33927</v>
      </c>
      <c r="H68" s="4">
        <v>166177</v>
      </c>
      <c r="I68" s="6">
        <v>86729</v>
      </c>
      <c r="J68" s="4">
        <v>79448</v>
      </c>
    </row>
    <row r="69" spans="1:10" ht="12.75">
      <c r="A69" s="2" t="s">
        <v>77</v>
      </c>
      <c r="B69" s="3">
        <v>131869</v>
      </c>
      <c r="C69" s="4">
        <v>13323</v>
      </c>
      <c r="D69" s="4">
        <v>16689</v>
      </c>
      <c r="E69" s="3">
        <v>54502</v>
      </c>
      <c r="F69" s="18">
        <v>2510</v>
      </c>
      <c r="G69" s="4">
        <v>42712</v>
      </c>
      <c r="H69" s="4">
        <v>161881</v>
      </c>
      <c r="I69" s="6">
        <v>99724</v>
      </c>
      <c r="J69" s="4">
        <v>62157</v>
      </c>
    </row>
    <row r="70" spans="1:10" ht="12.75">
      <c r="A70" s="2" t="s">
        <v>78</v>
      </c>
      <c r="B70" s="3">
        <v>123037</v>
      </c>
      <c r="C70" s="4">
        <v>9104</v>
      </c>
      <c r="D70" s="4">
        <v>16979</v>
      </c>
      <c r="E70" s="3">
        <v>58352</v>
      </c>
      <c r="F70" s="18">
        <v>3710</v>
      </c>
      <c r="G70" s="4">
        <v>42693</v>
      </c>
      <c r="H70" s="4">
        <v>149120</v>
      </c>
      <c r="I70" s="6">
        <v>104755</v>
      </c>
      <c r="J70" s="4">
        <v>44365</v>
      </c>
    </row>
    <row r="71" spans="1:10" ht="12.75">
      <c r="A71" s="2" t="s">
        <v>79</v>
      </c>
      <c r="B71" s="3">
        <v>119034</v>
      </c>
      <c r="C71" s="4">
        <v>10130</v>
      </c>
      <c r="D71" s="4">
        <v>17532</v>
      </c>
      <c r="E71" s="3">
        <v>57765</v>
      </c>
      <c r="F71" s="18">
        <v>2671</v>
      </c>
      <c r="G71" s="4">
        <v>51417</v>
      </c>
      <c r="H71" s="4">
        <v>146696</v>
      </c>
      <c r="I71" s="6">
        <v>111853</v>
      </c>
      <c r="J71" s="4">
        <v>34843</v>
      </c>
    </row>
    <row r="72" spans="1:10" ht="12.75">
      <c r="A72" s="2" t="s">
        <v>80</v>
      </c>
      <c r="B72" s="3">
        <v>124347</v>
      </c>
      <c r="C72" s="4">
        <v>9679</v>
      </c>
      <c r="D72" s="4">
        <v>19922</v>
      </c>
      <c r="E72" s="3">
        <v>60512</v>
      </c>
      <c r="F72" s="18">
        <v>1404</v>
      </c>
      <c r="G72" s="4">
        <v>52078</v>
      </c>
      <c r="H72" s="4">
        <v>153948</v>
      </c>
      <c r="I72" s="6">
        <v>113994</v>
      </c>
      <c r="J72" s="4">
        <f>H72-I72</f>
        <v>39954</v>
      </c>
    </row>
    <row r="73" spans="1:10" ht="12.75">
      <c r="A73" s="2" t="s">
        <v>81</v>
      </c>
      <c r="B73" s="3">
        <v>124557</v>
      </c>
      <c r="C73" s="4">
        <v>12960</v>
      </c>
      <c r="D73" s="4">
        <v>20532</v>
      </c>
      <c r="E73" s="3">
        <v>62607</v>
      </c>
      <c r="F73" s="18">
        <v>648</v>
      </c>
      <c r="G73" s="4">
        <v>47112</v>
      </c>
      <c r="H73" s="4">
        <v>158049</v>
      </c>
      <c r="I73" s="6">
        <v>110367</v>
      </c>
      <c r="J73" s="4">
        <f>H73-I73</f>
        <v>47682</v>
      </c>
    </row>
    <row r="74" spans="1:10" ht="12.75">
      <c r="A74" s="2" t="s">
        <v>82</v>
      </c>
      <c r="B74" s="3">
        <v>123550</v>
      </c>
      <c r="C74" s="4">
        <v>17797</v>
      </c>
      <c r="D74" s="4">
        <v>19137</v>
      </c>
      <c r="E74" s="3">
        <v>64149</v>
      </c>
      <c r="F74" s="18">
        <v>480</v>
      </c>
      <c r="G74" s="4">
        <v>53616</v>
      </c>
      <c r="H74" s="4">
        <v>160484</v>
      </c>
      <c r="I74" s="6">
        <v>118245</v>
      </c>
      <c r="J74" s="4">
        <v>42239</v>
      </c>
    </row>
    <row r="75" spans="1:10" ht="12.75">
      <c r="A75" s="7">
        <v>2017</v>
      </c>
      <c r="B75" s="8">
        <v>128058</v>
      </c>
      <c r="C75" s="9">
        <v>15922</v>
      </c>
      <c r="D75" s="9">
        <v>19938</v>
      </c>
      <c r="E75" s="8">
        <v>66264</v>
      </c>
      <c r="F75" s="19">
        <v>580</v>
      </c>
      <c r="G75" s="9">
        <v>52538</v>
      </c>
      <c r="H75" s="9">
        <v>163918</v>
      </c>
      <c r="I75" s="10">
        <v>119382</v>
      </c>
      <c r="J75" s="9">
        <v>44536</v>
      </c>
    </row>
    <row r="76" spans="1:10" ht="17.25" customHeight="1">
      <c r="A76" s="1" t="s">
        <v>83</v>
      </c>
      <c r="B76" s="11"/>
      <c r="C76" s="11"/>
      <c r="D76" s="11"/>
      <c r="E76" s="11"/>
      <c r="F76" s="11"/>
      <c r="G76" s="11"/>
      <c r="H76" s="11"/>
      <c r="I76" s="11"/>
      <c r="J76" s="11"/>
    </row>
    <row r="77" spans="1:10" ht="25.5" customHeight="1">
      <c r="A77" s="97" t="s">
        <v>84</v>
      </c>
      <c r="B77" s="98"/>
      <c r="C77" s="98"/>
      <c r="D77" s="98"/>
      <c r="E77" s="98"/>
      <c r="F77" s="98"/>
      <c r="G77" s="98"/>
      <c r="H77" s="98"/>
      <c r="I77" s="98"/>
      <c r="J77" s="98"/>
    </row>
    <row r="78" spans="1:10" ht="27.75" customHeight="1">
      <c r="A78" s="99" t="s">
        <v>85</v>
      </c>
      <c r="B78" s="100"/>
      <c r="C78" s="100"/>
      <c r="D78" s="100"/>
      <c r="E78" s="100"/>
      <c r="F78" s="100"/>
      <c r="G78" s="100"/>
      <c r="H78" s="100"/>
      <c r="I78" s="100"/>
      <c r="J78" s="100"/>
    </row>
    <row r="79" spans="1:10" ht="38.25" customHeight="1">
      <c r="A79" s="90" t="s">
        <v>86</v>
      </c>
      <c r="B79" s="91"/>
      <c r="C79" s="91"/>
      <c r="D79" s="91"/>
      <c r="E79" s="91"/>
      <c r="F79" s="91"/>
      <c r="G79" s="91"/>
      <c r="H79" s="91"/>
      <c r="I79" s="91"/>
      <c r="J79" s="91"/>
    </row>
    <row r="80" spans="1:10" ht="12.75">
      <c r="A80" s="90" t="s">
        <v>87</v>
      </c>
      <c r="B80" s="91"/>
      <c r="C80" s="91"/>
      <c r="D80" s="91"/>
      <c r="E80" s="91"/>
      <c r="F80" s="91"/>
      <c r="G80" s="91"/>
      <c r="H80" s="91"/>
      <c r="I80" s="91"/>
      <c r="J80" s="91"/>
    </row>
    <row r="81" spans="1:10" ht="13.5" customHeight="1">
      <c r="A81" s="12" t="s">
        <v>88</v>
      </c>
      <c r="B81" s="13"/>
      <c r="C81" s="13"/>
      <c r="D81" s="13"/>
      <c r="E81" s="13"/>
      <c r="F81" s="13"/>
      <c r="G81" s="13"/>
      <c r="H81" s="14"/>
      <c r="I81" s="13"/>
      <c r="J81" s="13"/>
    </row>
    <row r="82" spans="1:10" ht="51.75" customHeight="1">
      <c r="A82" s="90" t="s">
        <v>89</v>
      </c>
      <c r="B82" s="91"/>
      <c r="C82" s="91"/>
      <c r="D82" s="91"/>
      <c r="E82" s="91"/>
      <c r="F82" s="91"/>
      <c r="G82" s="91"/>
      <c r="H82" s="91"/>
      <c r="I82" s="91"/>
      <c r="J82" s="91"/>
    </row>
    <row r="83" spans="1:10" ht="52.5" customHeight="1">
      <c r="A83" s="90" t="s">
        <v>90</v>
      </c>
      <c r="B83" s="90"/>
      <c r="C83" s="90"/>
      <c r="D83" s="90"/>
      <c r="E83" s="90"/>
      <c r="F83" s="90"/>
      <c r="G83" s="90"/>
      <c r="H83" s="90"/>
      <c r="I83" s="90"/>
      <c r="J83" s="90"/>
    </row>
  </sheetData>
  <mergeCells count="9">
    <mergeCell ref="A79:J79"/>
    <mergeCell ref="A80:J80"/>
    <mergeCell ref="A82:J82"/>
    <mergeCell ref="A83:J83"/>
    <mergeCell ref="A2:A4"/>
    <mergeCell ref="B2:G3"/>
    <mergeCell ref="H2:J3"/>
    <mergeCell ref="A77:J77"/>
    <mergeCell ref="A78:J7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O19"/>
  <sheetViews>
    <sheetView zoomScalePageLayoutView="125" workbookViewId="0" topLeftCell="A1">
      <selection activeCell="C2" sqref="C2"/>
    </sheetView>
  </sheetViews>
  <sheetFormatPr defaultColWidth="14.421875" defaultRowHeight="15" customHeight="1"/>
  <cols>
    <col min="1" max="1" width="19.140625" style="20" customWidth="1"/>
    <col min="2" max="2" width="13.00390625" style="20" customWidth="1"/>
    <col min="3" max="3" width="8.7109375" style="20" customWidth="1"/>
    <col min="4" max="4" width="14.00390625" style="20" customWidth="1"/>
    <col min="5" max="26" width="8.7109375" style="20" customWidth="1"/>
    <col min="27" max="16384" width="14.421875" style="20" customWidth="1"/>
  </cols>
  <sheetData>
    <row r="2" spans="1:15" ht="14.25" customHeight="1">
      <c r="A2" s="84" t="s">
        <v>91</v>
      </c>
      <c r="B2" s="35">
        <v>2017</v>
      </c>
      <c r="C2" s="35">
        <v>2017</v>
      </c>
      <c r="D2" s="35">
        <v>2005</v>
      </c>
      <c r="E2" s="35">
        <v>2005</v>
      </c>
      <c r="M2" s="23"/>
      <c r="N2" s="21"/>
      <c r="O2" s="21"/>
    </row>
    <row r="3" spans="1:15" ht="14.25" customHeight="1">
      <c r="A3" s="33" t="s">
        <v>92</v>
      </c>
      <c r="B3" s="60">
        <v>214046</v>
      </c>
      <c r="C3" s="36">
        <v>0.115</v>
      </c>
      <c r="D3" s="62">
        <v>141291</v>
      </c>
      <c r="E3" s="37">
        <v>0.116</v>
      </c>
      <c r="M3" s="23"/>
      <c r="N3" s="22"/>
      <c r="O3" s="21"/>
    </row>
    <row r="4" spans="1:15" ht="14.25" customHeight="1">
      <c r="A4" s="33" t="s">
        <v>93</v>
      </c>
      <c r="B4" s="60">
        <v>186683</v>
      </c>
      <c r="C4" s="36">
        <v>0.101</v>
      </c>
      <c r="D4" s="62">
        <v>155014</v>
      </c>
      <c r="E4" s="37">
        <v>0.127</v>
      </c>
      <c r="M4" s="23"/>
      <c r="N4" s="22"/>
      <c r="O4" s="21"/>
    </row>
    <row r="5" spans="1:13" ht="14.25" customHeight="1">
      <c r="A5" s="33" t="s">
        <v>94</v>
      </c>
      <c r="B5" s="60">
        <v>130861</v>
      </c>
      <c r="C5" s="36">
        <v>0.071</v>
      </c>
      <c r="D5" s="63">
        <v>108081</v>
      </c>
      <c r="E5" s="36">
        <v>0.089</v>
      </c>
      <c r="M5" s="23"/>
    </row>
    <row r="6" spans="1:13" ht="14.25" customHeight="1">
      <c r="A6" s="33" t="s">
        <v>95</v>
      </c>
      <c r="B6" s="60">
        <v>120043</v>
      </c>
      <c r="C6" s="36">
        <v>0.065</v>
      </c>
      <c r="D6" s="63">
        <v>126745</v>
      </c>
      <c r="E6" s="36">
        <v>0.104</v>
      </c>
      <c r="M6" s="23"/>
    </row>
    <row r="7" spans="1:13" ht="14.25" customHeight="1">
      <c r="A7" s="33" t="s">
        <v>96</v>
      </c>
      <c r="B7" s="60">
        <v>97766</v>
      </c>
      <c r="C7" s="36">
        <v>0.053</v>
      </c>
      <c r="D7" s="63">
        <v>81010</v>
      </c>
      <c r="E7" s="36">
        <v>0.066</v>
      </c>
      <c r="M7" s="23"/>
    </row>
    <row r="8" spans="1:13" ht="18.75" customHeight="1">
      <c r="A8" s="33" t="s">
        <v>97</v>
      </c>
      <c r="B8" s="60">
        <v>83357</v>
      </c>
      <c r="C8" s="36">
        <v>0.045</v>
      </c>
      <c r="D8" s="63">
        <v>66842</v>
      </c>
      <c r="E8" s="36">
        <v>0.055</v>
      </c>
      <c r="M8" s="23"/>
    </row>
    <row r="9" spans="1:13" ht="14.25" customHeight="1">
      <c r="A9" s="33" t="s">
        <v>98</v>
      </c>
      <c r="B9" s="60">
        <v>80684</v>
      </c>
      <c r="C9" s="36">
        <v>0.044</v>
      </c>
      <c r="D9" s="63">
        <v>83491</v>
      </c>
      <c r="E9" s="36">
        <v>0.068</v>
      </c>
      <c r="M9" s="23"/>
    </row>
    <row r="10" spans="1:13" ht="14.25" customHeight="1">
      <c r="A10" s="34" t="s">
        <v>99</v>
      </c>
      <c r="B10" s="61">
        <v>78118</v>
      </c>
      <c r="C10" s="38">
        <v>0.042</v>
      </c>
      <c r="D10" s="64">
        <v>13377</v>
      </c>
      <c r="E10" s="39"/>
      <c r="M10" s="23"/>
    </row>
    <row r="11" spans="1:15" ht="14.25" customHeight="1">
      <c r="A11" s="34" t="s">
        <v>100</v>
      </c>
      <c r="B11" s="61">
        <v>76622</v>
      </c>
      <c r="C11" s="38">
        <v>0.041</v>
      </c>
      <c r="D11" s="63">
        <v>25242</v>
      </c>
      <c r="E11" s="36">
        <v>0.021</v>
      </c>
      <c r="M11" s="23"/>
      <c r="N11" s="22"/>
      <c r="O11" s="21"/>
    </row>
    <row r="12" spans="1:13" ht="14.25" customHeight="1">
      <c r="A12" s="34" t="s">
        <v>101</v>
      </c>
      <c r="B12" s="61">
        <v>47637</v>
      </c>
      <c r="C12" s="38">
        <v>0.026</v>
      </c>
      <c r="D12" s="63">
        <v>35780</v>
      </c>
      <c r="E12" s="36">
        <v>0.029</v>
      </c>
      <c r="M12" s="23"/>
    </row>
    <row r="13" spans="1:13" ht="14.25" customHeight="1">
      <c r="A13" s="30"/>
      <c r="B13" s="28"/>
      <c r="C13" s="29"/>
      <c r="D13" s="22"/>
      <c r="E13" s="24"/>
      <c r="F13" s="31"/>
      <c r="M13" s="23"/>
    </row>
    <row r="14" spans="1:13" ht="14.25" customHeight="1">
      <c r="A14" s="30"/>
      <c r="B14" s="28"/>
      <c r="C14" s="29"/>
      <c r="D14" s="31"/>
      <c r="E14" s="32"/>
      <c r="F14" s="31"/>
      <c r="M14" s="23"/>
    </row>
    <row r="15" spans="1:13" ht="14.25" customHeight="1">
      <c r="A15" s="30"/>
      <c r="B15" s="28"/>
      <c r="C15" s="29"/>
      <c r="D15" s="22"/>
      <c r="E15" s="24"/>
      <c r="F15" s="31"/>
      <c r="M15" s="23"/>
    </row>
    <row r="16" spans="1:15" ht="14.25" customHeight="1">
      <c r="A16" s="30"/>
      <c r="B16" s="28"/>
      <c r="C16" s="29"/>
      <c r="D16" s="31"/>
      <c r="E16" s="31"/>
      <c r="F16" s="31"/>
      <c r="M16" s="23"/>
      <c r="N16" s="22"/>
      <c r="O16" s="21"/>
    </row>
    <row r="17" spans="1:15" ht="14.25" customHeight="1">
      <c r="A17" s="30"/>
      <c r="B17" s="28"/>
      <c r="C17" s="29"/>
      <c r="D17" s="22"/>
      <c r="E17" s="21"/>
      <c r="F17" s="31"/>
      <c r="M17" s="23"/>
      <c r="N17" s="22"/>
      <c r="O17" s="21"/>
    </row>
    <row r="18" spans="1:6" ht="14.25" customHeight="1">
      <c r="A18" s="31"/>
      <c r="B18" s="31"/>
      <c r="C18" s="31"/>
      <c r="D18" s="31"/>
      <c r="E18" s="31"/>
      <c r="F18" s="31"/>
    </row>
    <row r="19" spans="4:5" ht="14.25" customHeight="1">
      <c r="D19" s="31"/>
      <c r="E19" s="31"/>
    </row>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sheetData>
  <printOptions/>
  <pageMargins left="0.7" right="0.7" top="0.75" bottom="0.75" header="0" footer="0"/>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M46"/>
  <sheetViews>
    <sheetView workbookViewId="0" topLeftCell="A1">
      <selection activeCell="E23" sqref="E23"/>
    </sheetView>
  </sheetViews>
  <sheetFormatPr defaultColWidth="8.8515625" defaultRowHeight="12.75"/>
  <cols>
    <col min="1" max="1" width="17.00390625" style="25" customWidth="1"/>
    <col min="2" max="2" width="12.57421875" style="25" customWidth="1"/>
    <col min="3" max="3" width="13.140625" style="25" customWidth="1"/>
    <col min="4" max="16384" width="8.8515625" style="25" customWidth="1"/>
  </cols>
  <sheetData>
    <row r="2" spans="1:3" ht="12.75">
      <c r="A2" s="82" t="s">
        <v>102</v>
      </c>
      <c r="B2" s="42">
        <v>2017</v>
      </c>
      <c r="C2" s="42">
        <v>2001</v>
      </c>
    </row>
    <row r="3" spans="1:3" ht="15">
      <c r="A3" s="40" t="s">
        <v>99</v>
      </c>
      <c r="B3" s="57">
        <v>15809</v>
      </c>
      <c r="C3" s="58">
        <v>966</v>
      </c>
    </row>
    <row r="4" spans="1:3" ht="15">
      <c r="A4" s="40" t="s">
        <v>93</v>
      </c>
      <c r="B4" s="57">
        <v>12563</v>
      </c>
      <c r="C4" s="58">
        <v>8040</v>
      </c>
    </row>
    <row r="5" spans="1:3" ht="15" customHeight="1">
      <c r="A5" s="40" t="s">
        <v>94</v>
      </c>
      <c r="B5" s="57">
        <v>8672</v>
      </c>
      <c r="C5" s="58">
        <v>8167</v>
      </c>
    </row>
    <row r="6" spans="1:3" ht="15">
      <c r="A6" s="40" t="s">
        <v>95</v>
      </c>
      <c r="B6" s="57">
        <v>5847</v>
      </c>
      <c r="C6" s="58">
        <v>2439</v>
      </c>
    </row>
    <row r="7" spans="1:3" ht="15">
      <c r="A7" s="40" t="s">
        <v>100</v>
      </c>
      <c r="B7" s="57">
        <v>5290</v>
      </c>
      <c r="C7" s="58">
        <v>2929</v>
      </c>
    </row>
    <row r="8" spans="1:3" ht="15">
      <c r="A8" s="40" t="s">
        <v>101</v>
      </c>
      <c r="B8" s="57">
        <v>4837</v>
      </c>
      <c r="C8" s="58">
        <v>1528</v>
      </c>
    </row>
    <row r="9" spans="1:3" ht="15">
      <c r="A9" s="40" t="s">
        <v>92</v>
      </c>
      <c r="B9" s="57">
        <v>4437</v>
      </c>
      <c r="C9" s="58">
        <v>7072</v>
      </c>
    </row>
    <row r="10" spans="1:3" ht="15">
      <c r="A10" s="40" t="s">
        <v>103</v>
      </c>
      <c r="B10" s="57">
        <v>4269</v>
      </c>
      <c r="C10" s="59">
        <v>425</v>
      </c>
    </row>
    <row r="11" spans="1:3" ht="15">
      <c r="A11" s="40" t="s">
        <v>104</v>
      </c>
      <c r="B11" s="57">
        <v>3767</v>
      </c>
      <c r="C11" s="58">
        <v>852</v>
      </c>
    </row>
    <row r="12" spans="1:3" ht="15">
      <c r="A12" s="40" t="s">
        <v>105</v>
      </c>
      <c r="B12" s="57">
        <v>3391</v>
      </c>
      <c r="C12" s="58">
        <v>1347</v>
      </c>
    </row>
    <row r="13" ht="15"/>
    <row r="14" ht="15"/>
    <row r="15" ht="15"/>
    <row r="16" ht="15"/>
    <row r="28" spans="2:13" ht="12.75">
      <c r="B28" s="43"/>
      <c r="C28" s="43"/>
      <c r="D28" s="43"/>
      <c r="E28" s="43"/>
      <c r="F28" s="43"/>
      <c r="G28" s="43"/>
      <c r="H28" s="43"/>
      <c r="I28" s="43"/>
      <c r="J28" s="43"/>
      <c r="K28" s="43"/>
      <c r="L28" s="43"/>
      <c r="M28" s="43"/>
    </row>
    <row r="29" spans="2:13" ht="15.75">
      <c r="B29" s="108"/>
      <c r="C29" s="108"/>
      <c r="D29" s="44"/>
      <c r="E29" s="109"/>
      <c r="F29" s="109"/>
      <c r="G29" s="110"/>
      <c r="H29" s="110"/>
      <c r="I29" s="45"/>
      <c r="J29" s="111"/>
      <c r="K29" s="111"/>
      <c r="L29" s="43"/>
      <c r="M29" s="43"/>
    </row>
    <row r="30" spans="2:13" ht="12.75">
      <c r="B30" s="87"/>
      <c r="C30" s="102"/>
      <c r="D30" s="102"/>
      <c r="E30" s="102"/>
      <c r="F30" s="87"/>
      <c r="G30" s="88"/>
      <c r="H30" s="112"/>
      <c r="I30" s="112"/>
      <c r="J30" s="112"/>
      <c r="K30" s="88"/>
      <c r="L30" s="43"/>
      <c r="M30" s="43"/>
    </row>
    <row r="31" spans="2:13" ht="12.75">
      <c r="B31" s="101"/>
      <c r="C31" s="101"/>
      <c r="D31" s="87"/>
      <c r="E31" s="102"/>
      <c r="F31" s="102"/>
      <c r="G31" s="103"/>
      <c r="H31" s="103"/>
      <c r="I31" s="89"/>
      <c r="J31" s="104"/>
      <c r="K31" s="104"/>
      <c r="L31" s="43"/>
      <c r="M31" s="87"/>
    </row>
    <row r="32" spans="2:13" ht="12.75">
      <c r="B32" s="101"/>
      <c r="C32" s="101"/>
      <c r="D32" s="87"/>
      <c r="E32" s="102"/>
      <c r="F32" s="102"/>
      <c r="G32" s="103"/>
      <c r="H32" s="103"/>
      <c r="I32" s="89"/>
      <c r="J32" s="104"/>
      <c r="K32" s="104"/>
      <c r="L32" s="43"/>
      <c r="M32" s="87"/>
    </row>
    <row r="33" spans="2:13" ht="12.75">
      <c r="B33" s="101"/>
      <c r="C33" s="101"/>
      <c r="D33" s="87"/>
      <c r="E33" s="102"/>
      <c r="F33" s="102"/>
      <c r="G33" s="103"/>
      <c r="H33" s="103"/>
      <c r="I33" s="89"/>
      <c r="J33" s="104"/>
      <c r="K33" s="104"/>
      <c r="L33" s="43"/>
      <c r="M33" s="87"/>
    </row>
    <row r="34" spans="2:13" ht="12.75">
      <c r="B34" s="101"/>
      <c r="C34" s="101"/>
      <c r="D34" s="87"/>
      <c r="E34" s="102"/>
      <c r="F34" s="102"/>
      <c r="G34" s="103"/>
      <c r="H34" s="103"/>
      <c r="I34" s="89"/>
      <c r="J34" s="104"/>
      <c r="K34" s="104"/>
      <c r="L34" s="43"/>
      <c r="M34" s="87"/>
    </row>
    <row r="35" spans="2:13" ht="12.75">
      <c r="B35" s="101"/>
      <c r="C35" s="101"/>
      <c r="D35" s="87"/>
      <c r="E35" s="102"/>
      <c r="F35" s="102"/>
      <c r="G35" s="103"/>
      <c r="H35" s="103"/>
      <c r="I35" s="46"/>
      <c r="J35" s="104"/>
      <c r="K35" s="104"/>
      <c r="L35" s="43"/>
      <c r="M35" s="87"/>
    </row>
    <row r="36" spans="2:13" ht="12.75">
      <c r="B36" s="101"/>
      <c r="C36" s="101"/>
      <c r="D36" s="87"/>
      <c r="E36" s="102"/>
      <c r="F36" s="102"/>
      <c r="G36" s="103"/>
      <c r="H36" s="103"/>
      <c r="I36" s="89"/>
      <c r="J36" s="104"/>
      <c r="K36" s="104"/>
      <c r="L36" s="43"/>
      <c r="M36" s="87"/>
    </row>
    <row r="37" spans="2:13" ht="12.75">
      <c r="B37" s="101"/>
      <c r="C37" s="101"/>
      <c r="D37" s="87"/>
      <c r="E37" s="102"/>
      <c r="F37" s="102"/>
      <c r="G37" s="103"/>
      <c r="H37" s="103"/>
      <c r="I37" s="89"/>
      <c r="J37" s="104"/>
      <c r="K37" s="104"/>
      <c r="L37" s="43"/>
      <c r="M37" s="87"/>
    </row>
    <row r="38" spans="2:13" ht="12.75">
      <c r="B38" s="101"/>
      <c r="C38" s="101"/>
      <c r="D38" s="87"/>
      <c r="E38" s="102"/>
      <c r="F38" s="102"/>
      <c r="G38" s="103"/>
      <c r="H38" s="103"/>
      <c r="I38" s="89"/>
      <c r="J38" s="104"/>
      <c r="K38" s="104"/>
      <c r="L38" s="43"/>
      <c r="M38" s="43"/>
    </row>
    <row r="39" spans="2:13" ht="12.75">
      <c r="B39" s="101"/>
      <c r="C39" s="101"/>
      <c r="D39" s="87"/>
      <c r="E39" s="102"/>
      <c r="F39" s="102"/>
      <c r="G39" s="103"/>
      <c r="H39" s="103"/>
      <c r="I39" s="89"/>
      <c r="J39" s="104"/>
      <c r="K39" s="104"/>
      <c r="L39" s="43"/>
      <c r="M39" s="87"/>
    </row>
    <row r="40" spans="2:13" ht="12.75">
      <c r="B40" s="101"/>
      <c r="C40" s="101"/>
      <c r="D40" s="87"/>
      <c r="E40" s="102"/>
      <c r="F40" s="102"/>
      <c r="G40" s="103"/>
      <c r="H40" s="103"/>
      <c r="I40" s="89"/>
      <c r="J40" s="104"/>
      <c r="K40" s="104"/>
      <c r="L40" s="43"/>
      <c r="M40" s="87"/>
    </row>
    <row r="41" spans="2:13" ht="12.75">
      <c r="B41" s="101"/>
      <c r="C41" s="101"/>
      <c r="D41" s="87"/>
      <c r="E41" s="102"/>
      <c r="F41" s="102"/>
      <c r="G41" s="103"/>
      <c r="H41" s="103"/>
      <c r="I41" s="89"/>
      <c r="J41" s="104"/>
      <c r="K41" s="104"/>
      <c r="L41" s="43"/>
      <c r="M41" s="43"/>
    </row>
    <row r="42" spans="2:13" ht="12.75">
      <c r="B42" s="101"/>
      <c r="C42" s="101"/>
      <c r="D42" s="87"/>
      <c r="E42" s="102"/>
      <c r="F42" s="102"/>
      <c r="G42" s="103"/>
      <c r="H42" s="103"/>
      <c r="I42" s="89"/>
      <c r="J42" s="104"/>
      <c r="K42" s="104"/>
      <c r="L42" s="43"/>
      <c r="M42" s="43"/>
    </row>
    <row r="43" spans="2:13" ht="12.75">
      <c r="B43" s="101"/>
      <c r="C43" s="101"/>
      <c r="D43" s="87"/>
      <c r="E43" s="102"/>
      <c r="F43" s="102"/>
      <c r="G43" s="103"/>
      <c r="H43" s="103"/>
      <c r="I43" s="89"/>
      <c r="J43" s="107"/>
      <c r="K43" s="107"/>
      <c r="L43" s="43"/>
      <c r="M43" s="43"/>
    </row>
    <row r="44" spans="2:13" ht="12.75">
      <c r="B44" s="101"/>
      <c r="C44" s="101"/>
      <c r="D44" s="87"/>
      <c r="E44" s="102"/>
      <c r="F44" s="102"/>
      <c r="G44" s="103"/>
      <c r="H44" s="103"/>
      <c r="I44" s="89"/>
      <c r="J44" s="104"/>
      <c r="K44" s="104"/>
      <c r="L44" s="43"/>
      <c r="M44" s="43"/>
    </row>
    <row r="45" spans="2:13" ht="12.75">
      <c r="B45" s="101"/>
      <c r="C45" s="101"/>
      <c r="D45" s="87"/>
      <c r="E45" s="102"/>
      <c r="F45" s="102"/>
      <c r="G45" s="103"/>
      <c r="H45" s="103"/>
      <c r="I45" s="89"/>
      <c r="J45" s="104"/>
      <c r="K45" s="104"/>
      <c r="L45" s="43"/>
      <c r="M45" s="43"/>
    </row>
    <row r="46" spans="2:13" ht="12.75">
      <c r="B46" s="101"/>
      <c r="C46" s="101"/>
      <c r="D46" s="87"/>
      <c r="E46" s="105"/>
      <c r="F46" s="105"/>
      <c r="G46" s="103"/>
      <c r="H46" s="103"/>
      <c r="I46" s="89"/>
      <c r="J46" s="106"/>
      <c r="K46" s="106"/>
      <c r="L46" s="43"/>
      <c r="M46" s="43"/>
    </row>
  </sheetData>
  <mergeCells count="70">
    <mergeCell ref="B29:C29"/>
    <mergeCell ref="E29:F29"/>
    <mergeCell ref="G29:H29"/>
    <mergeCell ref="J29:K29"/>
    <mergeCell ref="C30:E30"/>
    <mergeCell ref="H30:J30"/>
    <mergeCell ref="B31:C31"/>
    <mergeCell ref="E31:F31"/>
    <mergeCell ref="G31:H31"/>
    <mergeCell ref="J31:K31"/>
    <mergeCell ref="B32:C32"/>
    <mergeCell ref="E32:F32"/>
    <mergeCell ref="G32:H32"/>
    <mergeCell ref="J32:K32"/>
    <mergeCell ref="B33:C33"/>
    <mergeCell ref="E33:F33"/>
    <mergeCell ref="G33:H33"/>
    <mergeCell ref="J33:K33"/>
    <mergeCell ref="B34:C34"/>
    <mergeCell ref="E34:F34"/>
    <mergeCell ref="G34:H34"/>
    <mergeCell ref="J34:K34"/>
    <mergeCell ref="B35:C35"/>
    <mergeCell ref="E35:F35"/>
    <mergeCell ref="G35:H35"/>
    <mergeCell ref="J35:K35"/>
    <mergeCell ref="B36:C36"/>
    <mergeCell ref="E36:F36"/>
    <mergeCell ref="G36:H36"/>
    <mergeCell ref="J36:K36"/>
    <mergeCell ref="B37:C37"/>
    <mergeCell ref="E37:F37"/>
    <mergeCell ref="G37:H37"/>
    <mergeCell ref="J37:K37"/>
    <mergeCell ref="B38:C38"/>
    <mergeCell ref="E38:F38"/>
    <mergeCell ref="G38:H38"/>
    <mergeCell ref="J38:K38"/>
    <mergeCell ref="B39:C39"/>
    <mergeCell ref="E39:F39"/>
    <mergeCell ref="G39:H39"/>
    <mergeCell ref="J39:K39"/>
    <mergeCell ref="B40:C40"/>
    <mergeCell ref="E40:F40"/>
    <mergeCell ref="G40:H40"/>
    <mergeCell ref="J40:K40"/>
    <mergeCell ref="B41:C41"/>
    <mergeCell ref="E41:F41"/>
    <mergeCell ref="G41:H41"/>
    <mergeCell ref="J41:K41"/>
    <mergeCell ref="B42:C42"/>
    <mergeCell ref="E42:F42"/>
    <mergeCell ref="G42:H42"/>
    <mergeCell ref="J42:K42"/>
    <mergeCell ref="B43:C43"/>
    <mergeCell ref="E43:F43"/>
    <mergeCell ref="G43:H43"/>
    <mergeCell ref="J43:K43"/>
    <mergeCell ref="B44:C44"/>
    <mergeCell ref="E44:F44"/>
    <mergeCell ref="G44:H44"/>
    <mergeCell ref="J44:K44"/>
    <mergeCell ref="B45:C45"/>
    <mergeCell ref="E45:F45"/>
    <mergeCell ref="G45:H45"/>
    <mergeCell ref="J45:K45"/>
    <mergeCell ref="B46:C46"/>
    <mergeCell ref="E46:F46"/>
    <mergeCell ref="G46:H46"/>
    <mergeCell ref="J46:K46"/>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B9"/>
  <sheetViews>
    <sheetView workbookViewId="0" topLeftCell="A1">
      <selection activeCell="F23" sqref="F23"/>
    </sheetView>
  </sheetViews>
  <sheetFormatPr defaultColWidth="8.8515625" defaultRowHeight="12.75"/>
  <cols>
    <col min="1" max="1" width="21.7109375" style="25" customWidth="1"/>
    <col min="2" max="2" width="17.140625" style="25" customWidth="1"/>
    <col min="3" max="16384" width="8.8515625" style="25" customWidth="1"/>
  </cols>
  <sheetData>
    <row r="2" spans="1:2" ht="12.75">
      <c r="A2" s="82" t="s">
        <v>106</v>
      </c>
      <c r="B2" s="41"/>
    </row>
    <row r="3" spans="1:2" ht="25.5">
      <c r="A3" s="47" t="s">
        <v>107</v>
      </c>
      <c r="B3" s="56">
        <v>28653</v>
      </c>
    </row>
    <row r="4" spans="1:2" ht="25.5">
      <c r="A4" s="47" t="s">
        <v>108</v>
      </c>
      <c r="B4" s="56">
        <v>7951</v>
      </c>
    </row>
    <row r="5" spans="1:2" ht="25.5">
      <c r="A5" s="47" t="s">
        <v>109</v>
      </c>
      <c r="B5" s="56">
        <v>6896</v>
      </c>
    </row>
    <row r="6" spans="1:2" ht="25.5">
      <c r="A6" s="47" t="s">
        <v>110</v>
      </c>
      <c r="B6" s="56">
        <v>5948</v>
      </c>
    </row>
    <row r="7" spans="1:2" ht="15">
      <c r="A7" s="47" t="s">
        <v>111</v>
      </c>
      <c r="B7" s="56">
        <f>6014</f>
        <v>6014</v>
      </c>
    </row>
    <row r="8" spans="1:2" ht="15">
      <c r="A8" s="47" t="s">
        <v>112</v>
      </c>
      <c r="B8" s="56">
        <v>784</v>
      </c>
    </row>
    <row r="9" spans="1:2" ht="15">
      <c r="A9" s="47" t="s">
        <v>113</v>
      </c>
      <c r="B9" s="56">
        <v>56246</v>
      </c>
    </row>
  </sheetData>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2"/>
  <sheetViews>
    <sheetView tabSelected="1" zoomScalePageLayoutView="125" workbookViewId="0" topLeftCell="A1">
      <selection activeCell="D17" sqref="D17"/>
    </sheetView>
  </sheetViews>
  <sheetFormatPr defaultColWidth="14.421875" defaultRowHeight="15" customHeight="1"/>
  <cols>
    <col min="1" max="1" width="38.8515625" style="20" customWidth="1"/>
    <col min="2" max="4" width="8.7109375" style="20" customWidth="1"/>
    <col min="5" max="5" width="11.421875" style="20" customWidth="1"/>
    <col min="6" max="8" width="8.7109375" style="20" customWidth="1"/>
    <col min="9" max="9" width="11.57421875" style="20" customWidth="1"/>
    <col min="10" max="12" width="8.7109375" style="20" customWidth="1"/>
    <col min="13" max="13" width="11.421875" style="20" customWidth="1"/>
    <col min="14" max="26" width="8.7109375" style="20" customWidth="1"/>
    <col min="27" max="16384" width="14.421875" style="20" customWidth="1"/>
  </cols>
  <sheetData>
    <row r="1" spans="4:15" ht="15">
      <c r="D1" s="65"/>
      <c r="E1" s="65"/>
      <c r="F1" s="65"/>
      <c r="G1" s="65"/>
      <c r="H1" s="66"/>
      <c r="I1" s="65"/>
      <c r="J1" s="65"/>
      <c r="K1" s="65"/>
      <c r="L1" s="66"/>
      <c r="M1" s="65"/>
      <c r="N1" s="65"/>
      <c r="O1" s="65"/>
    </row>
    <row r="2" spans="1:15" ht="15.6" customHeight="1">
      <c r="A2" s="81" t="s">
        <v>114</v>
      </c>
      <c r="B2" s="35"/>
      <c r="D2" s="85" t="s">
        <v>115</v>
      </c>
      <c r="G2" s="78"/>
      <c r="H2" s="67"/>
      <c r="I2" s="68"/>
      <c r="J2" s="79"/>
      <c r="K2" s="78"/>
      <c r="L2" s="67"/>
      <c r="M2" s="69"/>
      <c r="N2" s="78"/>
      <c r="O2" s="78"/>
    </row>
    <row r="3" spans="1:15" ht="14.45" customHeight="1">
      <c r="A3" s="27" t="s">
        <v>116</v>
      </c>
      <c r="B3" s="49">
        <v>19.69336</v>
      </c>
      <c r="D3" s="70"/>
      <c r="E3" s="67"/>
      <c r="F3" s="67"/>
      <c r="G3" s="67"/>
      <c r="H3" s="71"/>
      <c r="I3" s="67"/>
      <c r="J3" s="67"/>
      <c r="K3" s="67"/>
      <c r="L3" s="71"/>
      <c r="M3" s="72"/>
      <c r="N3" s="67"/>
      <c r="O3" s="67"/>
    </row>
    <row r="4" spans="1:15" ht="15">
      <c r="A4" s="27" t="s">
        <v>117</v>
      </c>
      <c r="B4" s="49">
        <v>31.15843</v>
      </c>
      <c r="D4" s="65"/>
      <c r="E4" s="73"/>
      <c r="F4" s="65"/>
      <c r="G4" s="74"/>
      <c r="H4" s="71"/>
      <c r="I4" s="73"/>
      <c r="J4" s="74"/>
      <c r="K4" s="74"/>
      <c r="L4" s="71"/>
      <c r="M4" s="75"/>
      <c r="N4" s="76"/>
      <c r="O4" s="76"/>
    </row>
    <row r="5" spans="1:15" ht="15">
      <c r="A5" s="50" t="s">
        <v>118</v>
      </c>
      <c r="B5" s="35"/>
      <c r="D5" s="65"/>
      <c r="E5" s="73"/>
      <c r="F5" s="74"/>
      <c r="G5" s="74"/>
      <c r="H5" s="77"/>
      <c r="I5" s="73"/>
      <c r="J5" s="74"/>
      <c r="K5" s="74"/>
      <c r="L5" s="77"/>
      <c r="M5" s="75"/>
      <c r="N5" s="76"/>
      <c r="O5" s="76"/>
    </row>
    <row r="6" spans="1:15" ht="15">
      <c r="A6" s="27" t="s">
        <v>116</v>
      </c>
      <c r="B6" s="49">
        <v>17.93837</v>
      </c>
      <c r="D6" s="65"/>
      <c r="E6" s="65"/>
      <c r="F6" s="65"/>
      <c r="G6" s="65"/>
      <c r="H6" s="65"/>
      <c r="I6" s="65"/>
      <c r="J6" s="65"/>
      <c r="K6" s="65"/>
      <c r="L6" s="65"/>
      <c r="M6" s="65"/>
      <c r="N6" s="65"/>
      <c r="O6" s="65"/>
    </row>
    <row r="7" spans="1:15" ht="15">
      <c r="A7" s="27" t="s">
        <v>117</v>
      </c>
      <c r="B7" s="49">
        <v>28.60574</v>
      </c>
      <c r="D7" s="65"/>
      <c r="E7" s="65"/>
      <c r="F7" s="65"/>
      <c r="G7" s="65"/>
      <c r="H7" s="65"/>
      <c r="I7" s="65"/>
      <c r="J7" s="65"/>
      <c r="K7" s="65"/>
      <c r="L7" s="65"/>
      <c r="M7" s="65"/>
      <c r="N7" s="65"/>
      <c r="O7" s="65"/>
    </row>
    <row r="8" spans="1:2" ht="15">
      <c r="A8" s="50" t="s">
        <v>119</v>
      </c>
      <c r="B8" s="35"/>
    </row>
    <row r="9" spans="1:2" ht="15">
      <c r="A9" s="27" t="s">
        <v>120</v>
      </c>
      <c r="B9" s="49">
        <v>21.25949</v>
      </c>
    </row>
    <row r="10" spans="1:2" ht="15">
      <c r="A10" s="27" t="s">
        <v>121</v>
      </c>
      <c r="B10" s="49">
        <v>33.79289</v>
      </c>
    </row>
    <row r="12" spans="2:10" ht="19.5">
      <c r="B12" s="48"/>
      <c r="D12" s="48"/>
      <c r="E12" s="48"/>
      <c r="F12" s="48"/>
      <c r="G12" s="48"/>
      <c r="H12" s="48"/>
      <c r="J12" s="48"/>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left="0.7" right="0.7" top="0.75" bottom="0.75" header="0" footer="0"/>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E8"/>
  <sheetViews>
    <sheetView zoomScalePageLayoutView="150" workbookViewId="0" topLeftCell="A1">
      <selection activeCell="A14" sqref="A14"/>
    </sheetView>
  </sheetViews>
  <sheetFormatPr defaultColWidth="12.28125" defaultRowHeight="12.75"/>
  <cols>
    <col min="1" max="1" width="106.57421875" style="26" customWidth="1"/>
    <col min="2" max="16384" width="12.28125" style="26" customWidth="1"/>
  </cols>
  <sheetData>
    <row r="2" spans="1:5" ht="12.75">
      <c r="A2" s="80" t="s">
        <v>122</v>
      </c>
      <c r="B2" s="54">
        <v>2014</v>
      </c>
      <c r="C2" s="54">
        <v>2016</v>
      </c>
      <c r="D2" s="54">
        <v>2014</v>
      </c>
      <c r="E2" s="54">
        <v>2016</v>
      </c>
    </row>
    <row r="3" spans="1:5" ht="12.75">
      <c r="A3" s="51" t="s">
        <v>123</v>
      </c>
      <c r="B3" s="52">
        <f aca="true" t="shared" si="0" ref="B3:C8">D3/100</f>
        <v>0.38</v>
      </c>
      <c r="C3" s="52">
        <f t="shared" si="0"/>
        <v>0.2956</v>
      </c>
      <c r="D3" s="53">
        <v>38</v>
      </c>
      <c r="E3" s="53">
        <v>29.56</v>
      </c>
    </row>
    <row r="4" spans="1:5" ht="12.75">
      <c r="A4" s="51" t="s">
        <v>124</v>
      </c>
      <c r="B4" s="52">
        <f t="shared" si="0"/>
        <v>0.44</v>
      </c>
      <c r="C4" s="52">
        <f t="shared" si="0"/>
        <v>0.3392</v>
      </c>
      <c r="D4" s="53">
        <v>44</v>
      </c>
      <c r="E4" s="53">
        <v>33.92</v>
      </c>
    </row>
    <row r="5" spans="1:5" ht="12.75">
      <c r="A5" s="51" t="s">
        <v>125</v>
      </c>
      <c r="B5" s="52">
        <f t="shared" si="0"/>
        <v>0.28</v>
      </c>
      <c r="C5" s="52">
        <f t="shared" si="0"/>
        <v>0.22030000000000002</v>
      </c>
      <c r="D5" s="53">
        <v>28</v>
      </c>
      <c r="E5" s="53">
        <v>22.03</v>
      </c>
    </row>
    <row r="6" spans="1:5" ht="12.75">
      <c r="A6" s="51" t="s">
        <v>126</v>
      </c>
      <c r="B6" s="52">
        <f t="shared" si="0"/>
        <v>0.267</v>
      </c>
      <c r="C6" s="52">
        <f t="shared" si="0"/>
        <v>0.2134</v>
      </c>
      <c r="D6" s="53">
        <v>26.7</v>
      </c>
      <c r="E6" s="53">
        <v>21.34</v>
      </c>
    </row>
    <row r="7" spans="1:5" ht="12.75">
      <c r="A7" s="51" t="s">
        <v>127</v>
      </c>
      <c r="B7" s="52">
        <f t="shared" si="0"/>
        <v>0.41100000000000003</v>
      </c>
      <c r="C7" s="52">
        <f t="shared" si="0"/>
        <v>0.3505</v>
      </c>
      <c r="D7" s="53">
        <v>41.1</v>
      </c>
      <c r="E7" s="53">
        <v>35.05</v>
      </c>
    </row>
    <row r="8" spans="1:5" ht="12.75">
      <c r="A8" s="51" t="s">
        <v>128</v>
      </c>
      <c r="B8" s="52">
        <f t="shared" si="0"/>
        <v>0.473</v>
      </c>
      <c r="C8" s="52">
        <f t="shared" si="0"/>
        <v>0.3431</v>
      </c>
      <c r="D8" s="53">
        <v>47.3</v>
      </c>
      <c r="E8" s="53">
        <v>34.31</v>
      </c>
    </row>
  </sheetData>
  <printOptions/>
  <pageMargins left="0.75" right="0.75" top="1" bottom="1" header="0.5" footer="0.5"/>
  <pageSetup horizontalDpi="600" verticalDpi="600" orientation="portrait" paperSize="9" r:id="rId2"/>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A3E6B755381BF44B709ED40748726F8" ma:contentTypeVersion="10" ma:contentTypeDescription="Crée un document." ma:contentTypeScope="" ma:versionID="37e91185f5960fe535f89e2ebd4150af">
  <xsd:schema xmlns:xsd="http://www.w3.org/2001/XMLSchema" xmlns:xs="http://www.w3.org/2001/XMLSchema" xmlns:p="http://schemas.microsoft.com/office/2006/metadata/properties" xmlns:ns2="74988933-f036-4a09-8793-c3550779b528" xmlns:ns3="e22a04ce-320c-4420-adde-bc8b8024552e" targetNamespace="http://schemas.microsoft.com/office/2006/metadata/properties" ma:root="true" ma:fieldsID="e15cf4cd35af1caceef4bff3e60531e3" ns2:_="" ns3:_="">
    <xsd:import namespace="74988933-f036-4a09-8793-c3550779b528"/>
    <xsd:import namespace="e22a04ce-320c-4420-adde-bc8b8024552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3:SharedWithUsers" minOccurs="0"/>
                <xsd:element ref="ns3:SharedWithDetails" minOccurs="0"/>
                <xsd:element ref="ns2:MediaServiceLocatio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988933-f036-4a09-8793-c3550779b5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22a04ce-320c-4420-adde-bc8b8024552e" elementFormDefault="qualified">
    <xsd:import namespace="http://schemas.microsoft.com/office/2006/documentManagement/types"/>
    <xsd:import namespace="http://schemas.microsoft.com/office/infopath/2007/PartnerControls"/>
    <xsd:element name="SharedWithUsers" ma:index="13"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66DCF4F-5279-4C5F-AB43-1695091DAFDA}"/>
</file>

<file path=customXml/itemProps2.xml><?xml version="1.0" encoding="utf-8"?>
<ds:datastoreItem xmlns:ds="http://schemas.openxmlformats.org/officeDocument/2006/customXml" ds:itemID="{5177CAAD-4A4C-4B85-BD06-8E531BBA3FE3}"/>
</file>

<file path=customXml/itemProps3.xml><?xml version="1.0" encoding="utf-8"?>
<ds:datastoreItem xmlns:ds="http://schemas.openxmlformats.org/officeDocument/2006/customXml" ds:itemID="{CBC5110B-1E50-4BEC-B003-69A0DAF7D535}"/>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SPF/FOD Economie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DERWAE Kim</dc:creator>
  <cp:keywords/>
  <dc:description/>
  <cp:lastModifiedBy/>
  <dcterms:created xsi:type="dcterms:W3CDTF">2017-11-10T14:19:44Z</dcterms:created>
  <dcterms:modified xsi:type="dcterms:W3CDTF">2019-05-29T14:28:36Z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0x0101001A3E6B755381BF44B709ED40748726F8</vt:lpwstr>
  </property>
</Properties>
</file>